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Kmk-nas2\教務の箱\文書管理\学部\資格\★★資格申請（カリ・学科変更に伴なう申請）各省庁等の機関\08_建築・環境デザイン\2021(R3)\建築士\"/>
    </mc:Choice>
  </mc:AlternateContent>
  <bookViews>
    <workbookView xWindow="0" yWindow="0" windowWidth="28800" windowHeight="12090" tabRatio="673" firstSheet="1" activeTab="1"/>
  </bookViews>
  <sheets>
    <sheet name="rei" sheetId="8" state="hidden" r:id="rId1"/>
    <sheet name="都市環境デザインコース" sheetId="14" r:id="rId2"/>
    <sheet name="建築デザインコース" sheetId="7" r:id="rId3"/>
    <sheet name="インテリアデザインコース" sheetId="15" r:id="rId4"/>
    <sheet name="クラフトデザインコース" sheetId="16" r:id="rId5"/>
    <sheet name="プロダクトデザインコース" sheetId="17" r:id="rId6"/>
  </sheets>
  <definedNames>
    <definedName name="_xlnm.Print_Area" localSheetId="0">rei!$A$1:$M$82</definedName>
    <definedName name="_xlnm.Print_Area" localSheetId="3">インテリアデザインコース!$C$1:$M$78</definedName>
    <definedName name="_xlnm.Print_Area" localSheetId="4">クラフトデザインコース!$C$1:$M$76</definedName>
    <definedName name="_xlnm.Print_Area" localSheetId="5">プロダクトデザインコース!$B$1:$M$76</definedName>
    <definedName name="_xlnm.Print_Area" localSheetId="2">建築デザインコース!$C$1:$M$78</definedName>
    <definedName name="_xlnm.Print_Area" localSheetId="1">都市環境デザインコース!$C$1:$M$78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3" i="17" l="1"/>
  <c r="I72" i="17"/>
  <c r="I71" i="17"/>
  <c r="I70" i="17"/>
  <c r="I69" i="17"/>
  <c r="I68" i="17"/>
  <c r="I67" i="17"/>
  <c r="I66" i="17"/>
  <c r="I65" i="17"/>
  <c r="I73" i="17" s="1"/>
  <c r="I64" i="17"/>
  <c r="I63" i="17"/>
  <c r="L62" i="17"/>
  <c r="K62" i="17"/>
  <c r="J62" i="17"/>
  <c r="J74" i="17" s="1"/>
  <c r="I61" i="17"/>
  <c r="I62" i="17" s="1"/>
  <c r="L60" i="17"/>
  <c r="K60" i="17"/>
  <c r="J60" i="17"/>
  <c r="I60" i="17"/>
  <c r="I59" i="17"/>
  <c r="J58" i="17"/>
  <c r="K58" i="17" s="1"/>
  <c r="I57" i="17"/>
  <c r="I56" i="17"/>
  <c r="I55" i="17"/>
  <c r="I58" i="17" s="1"/>
  <c r="K54" i="17"/>
  <c r="J54" i="17"/>
  <c r="L58" i="17" s="1"/>
  <c r="I53" i="17"/>
  <c r="I52" i="17"/>
  <c r="I54" i="17" s="1"/>
  <c r="K51" i="17"/>
  <c r="J51" i="17"/>
  <c r="I51" i="17"/>
  <c r="I50" i="17"/>
  <c r="I49" i="17"/>
  <c r="K48" i="17"/>
  <c r="J48" i="17"/>
  <c r="I48" i="17"/>
  <c r="I47" i="17"/>
  <c r="K46" i="17"/>
  <c r="J46" i="17"/>
  <c r="I46" i="17"/>
  <c r="I45" i="17"/>
  <c r="K44" i="17"/>
  <c r="J44" i="17"/>
  <c r="L48" i="17" s="1"/>
  <c r="I43" i="17"/>
  <c r="I42" i="17"/>
  <c r="I41" i="17"/>
  <c r="I40" i="17"/>
  <c r="I39" i="17"/>
  <c r="I38" i="17"/>
  <c r="I37" i="17"/>
  <c r="I36" i="17"/>
  <c r="I44" i="17" s="1"/>
  <c r="I35" i="17"/>
  <c r="L34" i="17"/>
  <c r="K34" i="17"/>
  <c r="J34" i="17"/>
  <c r="I33" i="17"/>
  <c r="I32" i="17"/>
  <c r="I31" i="17"/>
  <c r="I30" i="17"/>
  <c r="I29" i="17"/>
  <c r="I34" i="17" s="1"/>
  <c r="J75" i="17" l="1"/>
  <c r="I74" i="17"/>
  <c r="I75" i="17" s="1"/>
  <c r="K74" i="17"/>
  <c r="L74" i="17"/>
  <c r="K15" i="17" l="1"/>
  <c r="K14" i="17"/>
  <c r="K75" i="17"/>
  <c r="L75" i="17"/>
  <c r="K12" i="17"/>
  <c r="K18" i="17"/>
  <c r="K21" i="17" l="1"/>
  <c r="K19" i="17"/>
  <c r="K20" i="17"/>
  <c r="K13" i="17"/>
  <c r="J73" i="16" l="1"/>
  <c r="I72" i="16"/>
  <c r="I71" i="16"/>
  <c r="I70" i="16"/>
  <c r="I69" i="16"/>
  <c r="I68" i="16"/>
  <c r="I67" i="16"/>
  <c r="I66" i="16"/>
  <c r="I65" i="16"/>
  <c r="I64" i="16"/>
  <c r="I63" i="16"/>
  <c r="I73" i="16" s="1"/>
  <c r="J62" i="16"/>
  <c r="L62" i="16" s="1"/>
  <c r="I62" i="16"/>
  <c r="I61" i="16"/>
  <c r="J60" i="16"/>
  <c r="K60" i="16" s="1"/>
  <c r="I59" i="16"/>
  <c r="I60" i="16" s="1"/>
  <c r="K58" i="16"/>
  <c r="J58" i="16"/>
  <c r="I57" i="16"/>
  <c r="I56" i="16"/>
  <c r="I55" i="16"/>
  <c r="I58" i="16" s="1"/>
  <c r="J54" i="16"/>
  <c r="K54" i="16" s="1"/>
  <c r="I54" i="16"/>
  <c r="I53" i="16"/>
  <c r="I52" i="16"/>
  <c r="J51" i="16"/>
  <c r="L58" i="16" s="1"/>
  <c r="I50" i="16"/>
  <c r="I49" i="16"/>
  <c r="I51" i="16" s="1"/>
  <c r="L48" i="16"/>
  <c r="J48" i="16"/>
  <c r="K48" i="16" s="1"/>
  <c r="I47" i="16"/>
  <c r="I48" i="16" s="1"/>
  <c r="J46" i="16"/>
  <c r="K46" i="16" s="1"/>
  <c r="I45" i="16"/>
  <c r="I46" i="16" s="1"/>
  <c r="J44" i="16"/>
  <c r="K44" i="16" s="1"/>
  <c r="I43" i="16"/>
  <c r="I42" i="16"/>
  <c r="I41" i="16"/>
  <c r="I40" i="16"/>
  <c r="I39" i="16"/>
  <c r="I38" i="16"/>
  <c r="I37" i="16"/>
  <c r="I36" i="16"/>
  <c r="I35" i="16"/>
  <c r="I44" i="16" s="1"/>
  <c r="J34" i="16"/>
  <c r="L34" i="16" s="1"/>
  <c r="I33" i="16"/>
  <c r="I32" i="16"/>
  <c r="I31" i="16"/>
  <c r="I30" i="16"/>
  <c r="I34" i="16" s="1"/>
  <c r="I29" i="16"/>
  <c r="I74" i="16" l="1"/>
  <c r="I75" i="16" s="1"/>
  <c r="J74" i="16"/>
  <c r="K34" i="16"/>
  <c r="L60" i="16"/>
  <c r="K62" i="16"/>
  <c r="K51" i="16"/>
  <c r="L74" i="16" l="1"/>
  <c r="J75" i="16"/>
  <c r="K74" i="16"/>
  <c r="K20" i="16" l="1"/>
  <c r="L75" i="16"/>
  <c r="K19" i="16" s="1"/>
  <c r="K75" i="16"/>
  <c r="K18" i="16"/>
  <c r="K15" i="16" l="1"/>
  <c r="K14" i="16"/>
  <c r="K12" i="16"/>
  <c r="K13" i="16"/>
  <c r="K21" i="16"/>
  <c r="J75" i="15" l="1"/>
  <c r="I74" i="15"/>
  <c r="I73" i="15"/>
  <c r="I72" i="15"/>
  <c r="I71" i="15"/>
  <c r="I70" i="15"/>
  <c r="I69" i="15"/>
  <c r="I68" i="15"/>
  <c r="I67" i="15"/>
  <c r="I66" i="15"/>
  <c r="I65" i="15"/>
  <c r="J64" i="15"/>
  <c r="L64" i="15" s="1"/>
  <c r="I63" i="15"/>
  <c r="I64" i="15" s="1"/>
  <c r="J62" i="15"/>
  <c r="L62" i="15" s="1"/>
  <c r="I61" i="15"/>
  <c r="I62" i="15" s="1"/>
  <c r="J60" i="15"/>
  <c r="K60" i="15" s="1"/>
  <c r="I59" i="15"/>
  <c r="I58" i="15"/>
  <c r="I57" i="15"/>
  <c r="J56" i="15"/>
  <c r="K56" i="15" s="1"/>
  <c r="I55" i="15"/>
  <c r="I54" i="15"/>
  <c r="I56" i="15" s="1"/>
  <c r="J53" i="15"/>
  <c r="I52" i="15"/>
  <c r="I51" i="15"/>
  <c r="J50" i="15"/>
  <c r="K50" i="15" s="1"/>
  <c r="I49" i="15"/>
  <c r="I50" i="15" s="1"/>
  <c r="J48" i="15"/>
  <c r="K48" i="15" s="1"/>
  <c r="I47" i="15"/>
  <c r="I48" i="15" s="1"/>
  <c r="J46" i="15"/>
  <c r="K46" i="15" s="1"/>
  <c r="I45" i="15"/>
  <c r="I44" i="15"/>
  <c r="I43" i="15"/>
  <c r="I42" i="15"/>
  <c r="I41" i="15"/>
  <c r="I40" i="15"/>
  <c r="I39" i="15"/>
  <c r="I38" i="15"/>
  <c r="I37" i="15"/>
  <c r="J36" i="15"/>
  <c r="L36" i="15" s="1"/>
  <c r="I35" i="15"/>
  <c r="I34" i="15"/>
  <c r="I33" i="15"/>
  <c r="I32" i="15"/>
  <c r="I31" i="15"/>
  <c r="I30" i="15"/>
  <c r="I29" i="15"/>
  <c r="L60" i="15" l="1"/>
  <c r="I36" i="15"/>
  <c r="I75" i="15"/>
  <c r="I46" i="15"/>
  <c r="L50" i="15"/>
  <c r="I60" i="15"/>
  <c r="I53" i="15"/>
  <c r="K53" i="15"/>
  <c r="K62" i="15"/>
  <c r="J76" i="15"/>
  <c r="K36" i="15"/>
  <c r="K64" i="15"/>
  <c r="I76" i="15" l="1"/>
  <c r="I77" i="15" s="1"/>
  <c r="L76" i="15"/>
  <c r="K76" i="15"/>
  <c r="J77" i="15"/>
  <c r="L77" i="15" l="1"/>
  <c r="K77" i="15"/>
  <c r="K20" i="15"/>
  <c r="K21" i="15"/>
  <c r="K19" i="15"/>
  <c r="K18" i="15"/>
  <c r="K12" i="15" l="1"/>
  <c r="K14" i="15"/>
  <c r="K15" i="15"/>
  <c r="K13" i="15"/>
  <c r="J75" i="14" l="1"/>
  <c r="I74" i="14"/>
  <c r="I73" i="14"/>
  <c r="I72" i="14"/>
  <c r="I71" i="14"/>
  <c r="I70" i="14"/>
  <c r="I69" i="14"/>
  <c r="I68" i="14"/>
  <c r="I67" i="14"/>
  <c r="I66" i="14"/>
  <c r="I65" i="14"/>
  <c r="I75" i="14" s="1"/>
  <c r="J64" i="14"/>
  <c r="L64" i="14" s="1"/>
  <c r="I63" i="14"/>
  <c r="I64" i="14" s="1"/>
  <c r="L62" i="14"/>
  <c r="K62" i="14"/>
  <c r="J62" i="14"/>
  <c r="I61" i="14"/>
  <c r="I62" i="14" s="1"/>
  <c r="J60" i="14"/>
  <c r="K60" i="14" s="1"/>
  <c r="I59" i="14"/>
  <c r="I60" i="14" s="1"/>
  <c r="I58" i="14"/>
  <c r="I57" i="14"/>
  <c r="J56" i="14"/>
  <c r="L60" i="14" s="1"/>
  <c r="I55" i="14"/>
  <c r="I54" i="14"/>
  <c r="I56" i="14" s="1"/>
  <c r="K53" i="14"/>
  <c r="J53" i="14"/>
  <c r="I52" i="14"/>
  <c r="I51" i="14"/>
  <c r="I53" i="14" s="1"/>
  <c r="J50" i="14"/>
  <c r="K50" i="14" s="1"/>
  <c r="I50" i="14"/>
  <c r="I49" i="14"/>
  <c r="J48" i="14"/>
  <c r="K48" i="14" s="1"/>
  <c r="I48" i="14"/>
  <c r="I47" i="14"/>
  <c r="J46" i="14"/>
  <c r="K46" i="14" s="1"/>
  <c r="I45" i="14"/>
  <c r="I44" i="14"/>
  <c r="I43" i="14"/>
  <c r="I42" i="14"/>
  <c r="I41" i="14"/>
  <c r="I40" i="14"/>
  <c r="I39" i="14"/>
  <c r="I38" i="14"/>
  <c r="I46" i="14" s="1"/>
  <c r="I37" i="14"/>
  <c r="J36" i="14"/>
  <c r="L36" i="14" s="1"/>
  <c r="I35" i="14"/>
  <c r="I34" i="14"/>
  <c r="I33" i="14"/>
  <c r="I32" i="14"/>
  <c r="I31" i="14"/>
  <c r="I30" i="14"/>
  <c r="I29" i="14"/>
  <c r="I36" i="14" s="1"/>
  <c r="I76" i="14" l="1"/>
  <c r="I77" i="14" s="1"/>
  <c r="L50" i="14"/>
  <c r="J76" i="14"/>
  <c r="J77" i="14" s="1"/>
  <c r="K36" i="14"/>
  <c r="K56" i="14"/>
  <c r="K64" i="14"/>
  <c r="L77" i="14" l="1"/>
  <c r="K77" i="14"/>
  <c r="K14" i="14"/>
  <c r="K15" i="14"/>
  <c r="K20" i="14"/>
  <c r="L76" i="14"/>
  <c r="K18" i="14" s="1"/>
  <c r="K76" i="14"/>
  <c r="K12" i="14" s="1"/>
  <c r="K21" i="14" l="1"/>
  <c r="K19" i="14"/>
  <c r="K13" i="14"/>
  <c r="J48" i="7" l="1"/>
  <c r="K48" i="7" s="1"/>
  <c r="J50" i="7"/>
  <c r="K50" i="7" s="1"/>
  <c r="I45" i="7"/>
  <c r="I44" i="7"/>
  <c r="I43" i="7"/>
  <c r="I42" i="7"/>
  <c r="I41" i="7"/>
  <c r="I40" i="7"/>
  <c r="I74" i="7"/>
  <c r="I73" i="7"/>
  <c r="I72" i="7"/>
  <c r="I71" i="7"/>
  <c r="I70" i="7"/>
  <c r="I69" i="7"/>
  <c r="I68" i="7"/>
  <c r="I67" i="7"/>
  <c r="J27" i="8"/>
  <c r="K27" i="8"/>
  <c r="J68" i="8"/>
  <c r="J64" i="8"/>
  <c r="J69" i="8" s="1"/>
  <c r="J61" i="8"/>
  <c r="K61" i="8"/>
  <c r="J57" i="8"/>
  <c r="K57" i="8"/>
  <c r="J51" i="8"/>
  <c r="K51" i="8" s="1"/>
  <c r="J45" i="8"/>
  <c r="K45" i="8" s="1"/>
  <c r="J39" i="8"/>
  <c r="K39" i="8"/>
  <c r="J33" i="8"/>
  <c r="K33" i="8"/>
  <c r="J21" i="8"/>
  <c r="K21" i="8" s="1"/>
  <c r="I67" i="8"/>
  <c r="I68" i="8" s="1"/>
  <c r="I62" i="8"/>
  <c r="I64" i="8"/>
  <c r="I58" i="8"/>
  <c r="I59" i="8"/>
  <c r="I61" i="8" s="1"/>
  <c r="I60" i="8"/>
  <c r="I52" i="8"/>
  <c r="I57" i="8" s="1"/>
  <c r="I54" i="8"/>
  <c r="I55" i="8"/>
  <c r="I46" i="8"/>
  <c r="I47" i="8"/>
  <c r="I51" i="8" s="1"/>
  <c r="I48" i="8"/>
  <c r="I49" i="8"/>
  <c r="I40" i="8"/>
  <c r="I45" i="8" s="1"/>
  <c r="I41" i="8"/>
  <c r="I42" i="8"/>
  <c r="I43" i="8"/>
  <c r="I44" i="8"/>
  <c r="I34" i="8"/>
  <c r="I39" i="8" s="1"/>
  <c r="I35" i="8"/>
  <c r="I36" i="8"/>
  <c r="I37" i="8"/>
  <c r="I38" i="8"/>
  <c r="I28" i="8"/>
  <c r="I33" i="8"/>
  <c r="I29" i="8"/>
  <c r="I30" i="8"/>
  <c r="I22" i="8"/>
  <c r="I27" i="8" s="1"/>
  <c r="I23" i="8"/>
  <c r="I25" i="8"/>
  <c r="I26" i="8"/>
  <c r="I15" i="8"/>
  <c r="I21" i="8" s="1"/>
  <c r="I17" i="8"/>
  <c r="I18" i="8"/>
  <c r="I19" i="8"/>
  <c r="I20" i="8"/>
  <c r="J64" i="7"/>
  <c r="L64" i="7" s="1"/>
  <c r="J62" i="7"/>
  <c r="K62" i="7" s="1"/>
  <c r="J60" i="7"/>
  <c r="K60" i="7" s="1"/>
  <c r="J56" i="7"/>
  <c r="K56" i="7" s="1"/>
  <c r="J53" i="7"/>
  <c r="J46" i="7"/>
  <c r="J36" i="7"/>
  <c r="L36" i="7" s="1"/>
  <c r="J75" i="7"/>
  <c r="I63" i="7"/>
  <c r="I61" i="7"/>
  <c r="I57" i="7"/>
  <c r="I58" i="7"/>
  <c r="I59" i="7"/>
  <c r="I54" i="7"/>
  <c r="I55" i="7"/>
  <c r="I51" i="7"/>
  <c r="I52" i="7"/>
  <c r="I49" i="7"/>
  <c r="I47" i="7"/>
  <c r="I37" i="7"/>
  <c r="I38" i="7"/>
  <c r="I39" i="7"/>
  <c r="I29" i="7"/>
  <c r="I30" i="7"/>
  <c r="I31" i="7"/>
  <c r="I32" i="7"/>
  <c r="I33" i="7"/>
  <c r="I34" i="7"/>
  <c r="I35" i="7"/>
  <c r="I65" i="7"/>
  <c r="I66" i="7"/>
  <c r="K64" i="7" l="1"/>
  <c r="L60" i="7"/>
  <c r="K36" i="7"/>
  <c r="I36" i="7"/>
  <c r="L50" i="7"/>
  <c r="K53" i="7"/>
  <c r="I50" i="7"/>
  <c r="I56" i="7"/>
  <c r="I64" i="7"/>
  <c r="I62" i="7"/>
  <c r="I46" i="7"/>
  <c r="I60" i="7"/>
  <c r="I75" i="7"/>
  <c r="I48" i="7"/>
  <c r="I53" i="7"/>
  <c r="K69" i="8"/>
  <c r="J70" i="8"/>
  <c r="I69" i="8"/>
  <c r="I70" i="8" s="1"/>
  <c r="L62" i="7"/>
  <c r="K64" i="8"/>
  <c r="J76" i="7"/>
  <c r="K46" i="7"/>
  <c r="I76" i="7" l="1"/>
  <c r="I77" i="7" s="1"/>
  <c r="J77" i="7"/>
  <c r="L76" i="7"/>
  <c r="K76" i="7"/>
  <c r="K70" i="8"/>
  <c r="K73" i="8"/>
  <c r="K72" i="8"/>
  <c r="K71" i="8"/>
  <c r="K77" i="7" l="1"/>
  <c r="L77" i="7"/>
  <c r="K18" i="7" s="1"/>
  <c r="K20" i="7" l="1"/>
  <c r="K19" i="7"/>
  <c r="K21" i="7"/>
  <c r="K13" i="7"/>
  <c r="K14" i="7"/>
  <c r="K15" i="7"/>
  <c r="K12" i="7"/>
</calcChain>
</file>

<file path=xl/comments1.xml><?xml version="1.0" encoding="utf-8"?>
<comments xmlns="http://schemas.openxmlformats.org/spreadsheetml/2006/main">
  <authors>
    <author>OSU</author>
  </authors>
  <commentList>
    <comment ref="E7" authorId="0" shapeId="0">
      <text>
        <r>
          <rPr>
            <b/>
            <sz val="9"/>
            <color indexed="10"/>
            <rFont val="MS P ゴシック"/>
            <family val="3"/>
            <charset val="128"/>
          </rPr>
          <t>コースごとにシートを分けていますので、自分の所属コースのシートにて間違えずに確認してください。</t>
        </r>
      </text>
    </comment>
  </commentList>
</comments>
</file>

<file path=xl/comments2.xml><?xml version="1.0" encoding="utf-8"?>
<comments xmlns="http://schemas.openxmlformats.org/spreadsheetml/2006/main">
  <authors>
    <author>OSU</author>
  </authors>
  <commentList>
    <comment ref="E7" authorId="0" shapeId="0">
      <text>
        <r>
          <rPr>
            <b/>
            <sz val="9"/>
            <color indexed="10"/>
            <rFont val="MS P ゴシック"/>
            <family val="3"/>
            <charset val="128"/>
          </rPr>
          <t>コースごとにシートを分けていますので、自分の所属コースのシートにて間違えずに確認してください。</t>
        </r>
      </text>
    </comment>
  </commentList>
</comments>
</file>

<file path=xl/comments3.xml><?xml version="1.0" encoding="utf-8"?>
<comments xmlns="http://schemas.openxmlformats.org/spreadsheetml/2006/main">
  <authors>
    <author>OSU</author>
  </authors>
  <commentList>
    <comment ref="E7" authorId="0" shapeId="0">
      <text>
        <r>
          <rPr>
            <b/>
            <sz val="9"/>
            <color indexed="10"/>
            <rFont val="MS P ゴシック"/>
            <family val="3"/>
            <charset val="128"/>
          </rPr>
          <t>コースごとにシートを分けていますので、自分の所属コースのシートにて間違えずに確認してください。</t>
        </r>
      </text>
    </comment>
  </commentList>
</comments>
</file>

<file path=xl/comments4.xml><?xml version="1.0" encoding="utf-8"?>
<comments xmlns="http://schemas.openxmlformats.org/spreadsheetml/2006/main">
  <authors>
    <author>OSU</author>
  </authors>
  <commentList>
    <comment ref="E7" authorId="0" shapeId="0">
      <text>
        <r>
          <rPr>
            <b/>
            <sz val="9"/>
            <color indexed="10"/>
            <rFont val="MS P ゴシック"/>
            <family val="3"/>
            <charset val="128"/>
          </rPr>
          <t>コースごとにシートを分けていますので、自分の所属コースのシートにて間違えずに確認してください。</t>
        </r>
      </text>
    </comment>
  </commentList>
</comments>
</file>

<file path=xl/comments5.xml><?xml version="1.0" encoding="utf-8"?>
<comments xmlns="http://schemas.openxmlformats.org/spreadsheetml/2006/main">
  <authors>
    <author>OSU</author>
  </authors>
  <commentList>
    <comment ref="E7" authorId="0" shapeId="0">
      <text>
        <r>
          <rPr>
            <b/>
            <sz val="9"/>
            <color indexed="10"/>
            <rFont val="MS P ゴシック"/>
            <family val="3"/>
            <charset val="128"/>
          </rPr>
          <t>コースごとにシートを分けていますので、自分の所属コースのシートにて間違えずに確認してください。</t>
        </r>
      </text>
    </comment>
  </commentList>
</comments>
</file>

<file path=xl/sharedStrings.xml><?xml version="1.0" encoding="utf-8"?>
<sst xmlns="http://schemas.openxmlformats.org/spreadsheetml/2006/main" count="1535" uniqueCount="211">
  <si>
    <t>小計</t>
    <rPh sb="0" eb="2">
      <t>ショウケイ</t>
    </rPh>
    <phoneticPr fontId="1"/>
  </si>
  <si>
    <t>修得単位</t>
    <rPh sb="0" eb="2">
      <t>シュウトク</t>
    </rPh>
    <rPh sb="2" eb="4">
      <t>タンイ</t>
    </rPh>
    <phoneticPr fontId="1"/>
  </si>
  <si>
    <t>学校・学部・学科名</t>
    <rPh sb="0" eb="2">
      <t>ガッコウ</t>
    </rPh>
    <rPh sb="3" eb="5">
      <t>ガクブ</t>
    </rPh>
    <rPh sb="6" eb="8">
      <t>ガッカ</t>
    </rPh>
    <rPh sb="8" eb="9">
      <t>メイ</t>
    </rPh>
    <phoneticPr fontId="1"/>
  </si>
  <si>
    <t>入学年月日</t>
    <rPh sb="0" eb="2">
      <t>ニュウガク</t>
    </rPh>
    <rPh sb="2" eb="3">
      <t>ネン</t>
    </rPh>
    <rPh sb="3" eb="5">
      <t>ガッピ</t>
    </rPh>
    <phoneticPr fontId="1"/>
  </si>
  <si>
    <t>卒業年月日</t>
    <rPh sb="0" eb="2">
      <t>ソツギョウ</t>
    </rPh>
    <rPh sb="2" eb="5">
      <t>ネンガッピ</t>
    </rPh>
    <phoneticPr fontId="1"/>
  </si>
  <si>
    <t>生年月日</t>
    <rPh sb="0" eb="2">
      <t>セイネン</t>
    </rPh>
    <rPh sb="2" eb="4">
      <t>ガッピ</t>
    </rPh>
    <phoneticPr fontId="1"/>
  </si>
  <si>
    <t>要件７単位以上</t>
    <rPh sb="0" eb="2">
      <t>ヨウケン</t>
    </rPh>
    <rPh sb="3" eb="5">
      <t>タンイ</t>
    </rPh>
    <rPh sb="5" eb="7">
      <t>イジョウ</t>
    </rPh>
    <phoneticPr fontId="1"/>
  </si>
  <si>
    <t>要件２単位以上</t>
    <rPh sb="0" eb="2">
      <t>ヨウケン</t>
    </rPh>
    <rPh sb="3" eb="5">
      <t>タンイ</t>
    </rPh>
    <rPh sb="5" eb="7">
      <t>イジョウ</t>
    </rPh>
    <phoneticPr fontId="1"/>
  </si>
  <si>
    <t>要件４単位以上</t>
    <rPh sb="0" eb="2">
      <t>ヨウケン</t>
    </rPh>
    <rPh sb="3" eb="5">
      <t>タンイ</t>
    </rPh>
    <rPh sb="5" eb="7">
      <t>イジョウ</t>
    </rPh>
    <phoneticPr fontId="1"/>
  </si>
  <si>
    <t>要件３単位以上</t>
    <rPh sb="0" eb="2">
      <t>ヨウケン</t>
    </rPh>
    <rPh sb="3" eb="5">
      <t>タンイ</t>
    </rPh>
    <rPh sb="5" eb="7">
      <t>イジョウ</t>
    </rPh>
    <phoneticPr fontId="1"/>
  </si>
  <si>
    <t>要件１単位以上</t>
    <rPh sb="0" eb="2">
      <t>ヨウケン</t>
    </rPh>
    <rPh sb="3" eb="5">
      <t>タンイ</t>
    </rPh>
    <rPh sb="5" eb="7">
      <t>イジョウ</t>
    </rPh>
    <phoneticPr fontId="1"/>
  </si>
  <si>
    <t>証明年月日</t>
    <rPh sb="0" eb="2">
      <t>ショウメイ</t>
    </rPh>
    <rPh sb="2" eb="5">
      <t>ネンガッピ</t>
    </rPh>
    <phoneticPr fontId="1"/>
  </si>
  <si>
    <t>証明者（職名・氏名・印）</t>
    <rPh sb="0" eb="2">
      <t>ショウメイ</t>
    </rPh>
    <rPh sb="2" eb="3">
      <t>シャ</t>
    </rPh>
    <rPh sb="4" eb="6">
      <t>ショクメイ</t>
    </rPh>
    <rPh sb="7" eb="9">
      <t>シメイ</t>
    </rPh>
    <rPh sb="10" eb="11">
      <t>イン</t>
    </rPh>
    <phoneticPr fontId="1"/>
  </si>
  <si>
    <t>要件適宜</t>
    <rPh sb="0" eb="2">
      <t>ヨウケン</t>
    </rPh>
    <rPh sb="2" eb="4">
      <t>テキギ</t>
    </rPh>
    <phoneticPr fontId="1"/>
  </si>
  <si>
    <t>確認</t>
    <rPh sb="0" eb="2">
      <t>カクニン</t>
    </rPh>
    <phoneticPr fontId="1"/>
  </si>
  <si>
    <t>学校課程コード</t>
    <rPh sb="0" eb="2">
      <t>ガッコウ</t>
    </rPh>
    <rPh sb="2" eb="4">
      <t>カテイ</t>
    </rPh>
    <phoneticPr fontId="1"/>
  </si>
  <si>
    <t>氏名（しめい）</t>
    <rPh sb="0" eb="2">
      <t>シメイ</t>
    </rPh>
    <phoneticPr fontId="1"/>
  </si>
  <si>
    <t>備考</t>
    <rPh sb="0" eb="2">
      <t>ビコウ</t>
    </rPh>
    <phoneticPr fontId="1"/>
  </si>
  <si>
    <t>学年</t>
    <rPh sb="0" eb="2">
      <t>ガクネン</t>
    </rPh>
    <phoneticPr fontId="1"/>
  </si>
  <si>
    <t>科目名</t>
    <rPh sb="0" eb="3">
      <t>カモクメイ</t>
    </rPh>
    <phoneticPr fontId="1"/>
  </si>
  <si>
    <t>認定単位</t>
    <rPh sb="0" eb="2">
      <t>ニンテイ</t>
    </rPh>
    <rPh sb="2" eb="4">
      <t>タンイ</t>
    </rPh>
    <phoneticPr fontId="1"/>
  </si>
  <si>
    <t>必要な実務経験年数　2年</t>
    <rPh sb="0" eb="2">
      <t>ヒツヨウ</t>
    </rPh>
    <rPh sb="3" eb="5">
      <t>ジツム</t>
    </rPh>
    <rPh sb="5" eb="7">
      <t>ケイケン</t>
    </rPh>
    <rPh sb="7" eb="9">
      <t>ネンスウ</t>
    </rPh>
    <rPh sb="11" eb="12">
      <t>ネン</t>
    </rPh>
    <phoneticPr fontId="1"/>
  </si>
  <si>
    <t>必要な実務経験年数　3年</t>
    <rPh sb="0" eb="2">
      <t>ヒツヨウ</t>
    </rPh>
    <rPh sb="3" eb="5">
      <t>ジツム</t>
    </rPh>
    <rPh sb="5" eb="7">
      <t>ケイケン</t>
    </rPh>
    <rPh sb="7" eb="9">
      <t>ネンスウ</t>
    </rPh>
    <rPh sb="11" eb="12">
      <t>ネン</t>
    </rPh>
    <phoneticPr fontId="1"/>
  </si>
  <si>
    <t>必要な実務経験年数　4年</t>
    <rPh sb="0" eb="2">
      <t>ヒツヨウ</t>
    </rPh>
    <rPh sb="3" eb="5">
      <t>ジツム</t>
    </rPh>
    <rPh sb="5" eb="7">
      <t>ケイケン</t>
    </rPh>
    <rPh sb="7" eb="9">
      <t>ネンスウ</t>
    </rPh>
    <rPh sb="11" eb="12">
      <t>ネン</t>
    </rPh>
    <phoneticPr fontId="1"/>
  </si>
  <si>
    <t>要件40単位以上</t>
    <rPh sb="0" eb="2">
      <t>ヨウケン</t>
    </rPh>
    <rPh sb="4" eb="6">
      <t>タンイ</t>
    </rPh>
    <rPh sb="6" eb="8">
      <t>イジョウ</t>
    </rPh>
    <phoneticPr fontId="1"/>
  </si>
  <si>
    <t>要件30単位以上</t>
    <rPh sb="0" eb="2">
      <t>ヨウケン</t>
    </rPh>
    <rPh sb="4" eb="6">
      <t>タンイ</t>
    </rPh>
    <rPh sb="6" eb="8">
      <t>イジョウ</t>
    </rPh>
    <phoneticPr fontId="1"/>
  </si>
  <si>
    <t>要件2単位以上</t>
    <rPh sb="0" eb="2">
      <t>ヨウケン</t>
    </rPh>
    <rPh sb="3" eb="5">
      <t>タンイ</t>
    </rPh>
    <rPh sb="5" eb="7">
      <t>イジョウ</t>
    </rPh>
    <phoneticPr fontId="1"/>
  </si>
  <si>
    <t>①～⑨計</t>
    <rPh sb="3" eb="4">
      <t>ケイ</t>
    </rPh>
    <phoneticPr fontId="1"/>
  </si>
  <si>
    <t>要件50単位以上</t>
    <rPh sb="0" eb="2">
      <t>ヨウケン</t>
    </rPh>
    <rPh sb="4" eb="6">
      <t>タンイ</t>
    </rPh>
    <rPh sb="6" eb="8">
      <t>イジョウ</t>
    </rPh>
    <phoneticPr fontId="1"/>
  </si>
  <si>
    <t>入学年(西暦)</t>
    <rPh sb="0" eb="2">
      <t>ニュウガク</t>
    </rPh>
    <rPh sb="2" eb="3">
      <t>ネン</t>
    </rPh>
    <rPh sb="4" eb="6">
      <t>セイレキ</t>
    </rPh>
    <phoneticPr fontId="1"/>
  </si>
  <si>
    <t>一級建築士試験</t>
    <rPh sb="0" eb="7">
      <t>イッキュウ</t>
    </rPh>
    <phoneticPr fontId="1"/>
  </si>
  <si>
    <t>　指定科目修得単位証明書・卒業証明書</t>
    <rPh sb="5" eb="7">
      <t>シュウトク</t>
    </rPh>
    <phoneticPr fontId="1"/>
  </si>
  <si>
    <t>　上記のとおり、指定科目を修めて卒業したことを証明します。</t>
    <rPh sb="1" eb="3">
      <t>ジョウキ</t>
    </rPh>
    <rPh sb="8" eb="10">
      <t>シテイ</t>
    </rPh>
    <rPh sb="10" eb="12">
      <t>カモク</t>
    </rPh>
    <rPh sb="13" eb="14">
      <t>オサ</t>
    </rPh>
    <rPh sb="16" eb="18">
      <t>ソツギョウ</t>
    </rPh>
    <phoneticPr fontId="1"/>
  </si>
  <si>
    <t>確認日</t>
    <rPh sb="0" eb="2">
      <t>カクニン</t>
    </rPh>
    <rPh sb="2" eb="3">
      <t>ビ</t>
    </rPh>
    <phoneticPr fontId="1"/>
  </si>
  <si>
    <t>①～⑩計</t>
    <rPh sb="3" eb="4">
      <t>ケイ</t>
    </rPh>
    <phoneticPr fontId="1"/>
  </si>
  <si>
    <t>指定科目一覧</t>
    <rPh sb="0" eb="2">
      <t>シテイ</t>
    </rPh>
    <rPh sb="2" eb="4">
      <t>カモク</t>
    </rPh>
    <rPh sb="4" eb="6">
      <t>イチラン</t>
    </rPh>
    <phoneticPr fontId="1"/>
  </si>
  <si>
    <t>要件60～40単位以上</t>
    <rPh sb="0" eb="2">
      <t>ヨウケン</t>
    </rPh>
    <rPh sb="7" eb="9">
      <t>タンイ</t>
    </rPh>
    <rPh sb="9" eb="11">
      <t>イジョウ</t>
    </rPh>
    <phoneticPr fontId="1"/>
  </si>
  <si>
    <t>要件60単位以上</t>
    <rPh sb="0" eb="2">
      <t>ヨウケン</t>
    </rPh>
    <rPh sb="4" eb="6">
      <t>タンイ</t>
    </rPh>
    <rPh sb="6" eb="8">
      <t>イジョウ</t>
    </rPh>
    <phoneticPr fontId="1"/>
  </si>
  <si>
    <t>残す</t>
    <rPh sb="0" eb="1">
      <t>ノコ</t>
    </rPh>
    <phoneticPr fontId="1"/>
  </si>
  <si>
    <t>⑩</t>
    <phoneticPr fontId="1"/>
  </si>
  <si>
    <t>⑨</t>
    <phoneticPr fontId="1"/>
  </si>
  <si>
    <t>⑧</t>
    <phoneticPr fontId="1"/>
  </si>
  <si>
    <t>⑦</t>
    <phoneticPr fontId="1"/>
  </si>
  <si>
    <t>⑥</t>
    <phoneticPr fontId="1"/>
  </si>
  <si>
    <t>⑤</t>
    <phoneticPr fontId="1"/>
  </si>
  <si>
    <t>④</t>
    <phoneticPr fontId="1"/>
  </si>
  <si>
    <t>③</t>
    <phoneticPr fontId="1"/>
  </si>
  <si>
    <t>②</t>
    <phoneticPr fontId="1"/>
  </si>
  <si>
    <t>①</t>
    <phoneticPr fontId="1"/>
  </si>
  <si>
    <t>この様式は一級建築士試験の実務2年から実務4年の課程のみ使用できます。</t>
    <rPh sb="5" eb="7">
      <t>イッキュウ</t>
    </rPh>
    <rPh sb="7" eb="10">
      <t>ケンチクシ</t>
    </rPh>
    <rPh sb="10" eb="12">
      <t>シケン</t>
    </rPh>
    <rPh sb="13" eb="15">
      <t>ジツム</t>
    </rPh>
    <rPh sb="16" eb="17">
      <t>ネン</t>
    </rPh>
    <rPh sb="19" eb="21">
      <t>ジツム</t>
    </rPh>
    <rPh sb="22" eb="23">
      <t>ネン</t>
    </rPh>
    <rPh sb="24" eb="26">
      <t>カテイ</t>
    </rPh>
    <phoneticPr fontId="1"/>
  </si>
  <si>
    <t>○</t>
    <phoneticPr fontId="1"/>
  </si>
  <si>
    <t>○○○○○○○○○学校  建築科</t>
    <phoneticPr fontId="1"/>
  </si>
  <si>
    <t>99999999999_999999</t>
    <phoneticPr fontId="1"/>
  </si>
  <si>
    <t>1234-567-890</t>
    <phoneticPr fontId="1"/>
  </si>
  <si>
    <t>建築　太郎（けんちく　たろう）　</t>
    <phoneticPr fontId="1"/>
  </si>
  <si>
    <t>建築設計製図Ⅰ</t>
    <rPh sb="2" eb="4">
      <t>セッケイ</t>
    </rPh>
    <phoneticPr fontId="1"/>
  </si>
  <si>
    <t>建築設計製図Ⅱ</t>
    <phoneticPr fontId="1"/>
  </si>
  <si>
    <t>建築設計製図Ⅲ</t>
    <phoneticPr fontId="1"/>
  </si>
  <si>
    <t>建築設計製図Ⅳ</t>
    <phoneticPr fontId="1"/>
  </si>
  <si>
    <t>建築設計製図Ⅴ</t>
    <phoneticPr fontId="1"/>
  </si>
  <si>
    <t>建築設計製図Ⅵ</t>
    <phoneticPr fontId="1"/>
  </si>
  <si>
    <t>①</t>
    <phoneticPr fontId="1"/>
  </si>
  <si>
    <t>①</t>
    <phoneticPr fontId="1"/>
  </si>
  <si>
    <t>建築計画Ⅰ</t>
    <phoneticPr fontId="1"/>
  </si>
  <si>
    <t>建築計画Ⅱ</t>
    <phoneticPr fontId="1"/>
  </si>
  <si>
    <t>建築計画Ⅲ</t>
    <phoneticPr fontId="1"/>
  </si>
  <si>
    <t>建築計画Ⅳ</t>
    <phoneticPr fontId="1"/>
  </si>
  <si>
    <t>建築計画Ⅴ</t>
    <phoneticPr fontId="1"/>
  </si>
  <si>
    <t>③</t>
    <phoneticPr fontId="1"/>
  </si>
  <si>
    <t>建築環境工学Ⅰ</t>
    <rPh sb="2" eb="4">
      <t>カンキョウ</t>
    </rPh>
    <rPh sb="4" eb="6">
      <t>コウガク</t>
    </rPh>
    <phoneticPr fontId="1"/>
  </si>
  <si>
    <t>建築環境工学Ⅱ</t>
    <phoneticPr fontId="1"/>
  </si>
  <si>
    <t>建築環境工学Ⅲ</t>
    <phoneticPr fontId="1"/>
  </si>
  <si>
    <t>建築環境工学Ⅳ</t>
    <phoneticPr fontId="1"/>
  </si>
  <si>
    <t>建築環境工学Ⅴ</t>
    <phoneticPr fontId="1"/>
  </si>
  <si>
    <t>④</t>
    <phoneticPr fontId="1"/>
  </si>
  <si>
    <t>建築設備Ⅰ</t>
    <rPh sb="0" eb="2">
      <t>ケンチク</t>
    </rPh>
    <rPh sb="2" eb="4">
      <t>セツビ</t>
    </rPh>
    <phoneticPr fontId="1"/>
  </si>
  <si>
    <t>建築設備Ⅱ</t>
    <phoneticPr fontId="1"/>
  </si>
  <si>
    <t>建築設備Ⅲ</t>
    <phoneticPr fontId="1"/>
  </si>
  <si>
    <t>建築設備Ⅳ</t>
    <phoneticPr fontId="1"/>
  </si>
  <si>
    <t>建築設備Ⅴ</t>
    <phoneticPr fontId="1"/>
  </si>
  <si>
    <t>構造力学Ⅰ</t>
    <rPh sb="0" eb="2">
      <t>コウゾウ</t>
    </rPh>
    <rPh sb="2" eb="4">
      <t>リキガク</t>
    </rPh>
    <phoneticPr fontId="1"/>
  </si>
  <si>
    <t>構造力学Ⅱ</t>
    <phoneticPr fontId="1"/>
  </si>
  <si>
    <t>構造力学Ⅲ</t>
    <phoneticPr fontId="1"/>
  </si>
  <si>
    <t>構造力学Ⅳ</t>
    <phoneticPr fontId="1"/>
  </si>
  <si>
    <t>構造力学Ⅴ</t>
    <phoneticPr fontId="1"/>
  </si>
  <si>
    <t>⑤</t>
    <phoneticPr fontId="1"/>
  </si>
  <si>
    <t>建築一般構造Ⅰ</t>
    <rPh sb="0" eb="2">
      <t>ケンチク</t>
    </rPh>
    <rPh sb="2" eb="4">
      <t>イッパン</t>
    </rPh>
    <rPh sb="4" eb="6">
      <t>コウゾウ</t>
    </rPh>
    <phoneticPr fontId="1"/>
  </si>
  <si>
    <t>建築一般構造Ⅱ</t>
    <phoneticPr fontId="1"/>
  </si>
  <si>
    <t>建築一般構造Ⅲ</t>
    <phoneticPr fontId="1"/>
  </si>
  <si>
    <t>建築一般構造Ⅳ</t>
    <phoneticPr fontId="1"/>
  </si>
  <si>
    <t>建築一般構造Ⅴ</t>
    <phoneticPr fontId="1"/>
  </si>
  <si>
    <t>⑥</t>
    <phoneticPr fontId="1"/>
  </si>
  <si>
    <t>建築材料Ⅰ</t>
    <rPh sb="0" eb="2">
      <t>ケンチク</t>
    </rPh>
    <rPh sb="2" eb="4">
      <t>ザイリョウ</t>
    </rPh>
    <phoneticPr fontId="1"/>
  </si>
  <si>
    <t>建築材料Ⅱ</t>
    <phoneticPr fontId="1"/>
  </si>
  <si>
    <t>建築材料Ⅲ</t>
    <phoneticPr fontId="1"/>
  </si>
  <si>
    <t>建築材料Ⅳ</t>
    <phoneticPr fontId="1"/>
  </si>
  <si>
    <t>建築材料Ⅴ</t>
    <phoneticPr fontId="1"/>
  </si>
  <si>
    <t>建築生産Ⅰ</t>
    <rPh sb="0" eb="2">
      <t>ケンチク</t>
    </rPh>
    <rPh sb="2" eb="4">
      <t>セイサン</t>
    </rPh>
    <phoneticPr fontId="1"/>
  </si>
  <si>
    <t>建築生産Ⅱ</t>
    <phoneticPr fontId="1"/>
  </si>
  <si>
    <t>建築生産Ⅲ</t>
    <phoneticPr fontId="1"/>
  </si>
  <si>
    <t>⑧</t>
    <phoneticPr fontId="1"/>
  </si>
  <si>
    <t>建築法規Ⅰ</t>
    <rPh sb="0" eb="2">
      <t>ケンチク</t>
    </rPh>
    <rPh sb="2" eb="4">
      <t>ホウキ</t>
    </rPh>
    <phoneticPr fontId="1"/>
  </si>
  <si>
    <t>建築法規Ⅱ</t>
    <rPh sb="0" eb="2">
      <t>ケンチク</t>
    </rPh>
    <rPh sb="2" eb="4">
      <t>ホウキ</t>
    </rPh>
    <phoneticPr fontId="1"/>
  </si>
  <si>
    <t>⑩</t>
    <phoneticPr fontId="1"/>
  </si>
  <si>
    <t>その他の科目Ⅰ</t>
    <rPh sb="2" eb="3">
      <t>タ</t>
    </rPh>
    <rPh sb="4" eb="6">
      <t>カモク</t>
    </rPh>
    <phoneticPr fontId="1"/>
  </si>
  <si>
    <t>その他の科目Ⅱ</t>
    <rPh sb="2" eb="3">
      <t>タ</t>
    </rPh>
    <rPh sb="4" eb="6">
      <t>カモク</t>
    </rPh>
    <phoneticPr fontId="1"/>
  </si>
  <si>
    <t>その他の科目Ⅲ</t>
    <rPh sb="2" eb="3">
      <t>タ</t>
    </rPh>
    <rPh sb="4" eb="6">
      <t>カモク</t>
    </rPh>
    <phoneticPr fontId="1"/>
  </si>
  <si>
    <t>置換 1</t>
    <phoneticPr fontId="1"/>
  </si>
  <si>
    <t>置換 2</t>
    <phoneticPr fontId="1"/>
  </si>
  <si>
    <t>平成○年○月○日</t>
    <rPh sb="0" eb="2">
      <t>ヘイセイ</t>
    </rPh>
    <rPh sb="3" eb="4">
      <t>ネン</t>
    </rPh>
    <rPh sb="5" eb="6">
      <t>ガツ</t>
    </rPh>
    <rPh sb="7" eb="8">
      <t>ニチ</t>
    </rPh>
    <phoneticPr fontId="1"/>
  </si>
  <si>
    <t>○○○○○○○○○学校</t>
    <phoneticPr fontId="1"/>
  </si>
  <si>
    <t>学長　○○○　　○○○</t>
    <rPh sb="0" eb="2">
      <t>ガクチョウ</t>
    </rPh>
    <phoneticPr fontId="1"/>
  </si>
  <si>
    <t>指定科目修得単位証明書・卒業証明書（様式1－1）</t>
    <rPh sb="4" eb="6">
      <t>シュウトク</t>
    </rPh>
    <phoneticPr fontId="1"/>
  </si>
  <si>
    <t>２０××</t>
    <phoneticPr fontId="1"/>
  </si>
  <si>
    <t>平成○年○月○日</t>
    <phoneticPr fontId="1"/>
  </si>
  <si>
    <t>平成○年○月○日</t>
    <phoneticPr fontId="1"/>
  </si>
  <si>
    <t>試験時</t>
    <rPh sb="0" eb="2">
      <t>シケン</t>
    </rPh>
    <rPh sb="2" eb="3">
      <t>ジ</t>
    </rPh>
    <phoneticPr fontId="1"/>
  </si>
  <si>
    <t>0年</t>
    <rPh sb="1" eb="2">
      <t>ネン</t>
    </rPh>
    <phoneticPr fontId="1"/>
  </si>
  <si>
    <t>要件40単位以上</t>
    <phoneticPr fontId="1"/>
  </si>
  <si>
    <t>登録時</t>
    <rPh sb="0" eb="2">
      <t>トウロク</t>
    </rPh>
    <rPh sb="2" eb="3">
      <t>ジ</t>
    </rPh>
    <phoneticPr fontId="1"/>
  </si>
  <si>
    <t>4年</t>
    <rPh sb="1" eb="2">
      <t>ネン</t>
    </rPh>
    <phoneticPr fontId="1"/>
  </si>
  <si>
    <t>2年</t>
    <rPh sb="1" eb="2">
      <t>ネン</t>
    </rPh>
    <phoneticPr fontId="1"/>
  </si>
  <si>
    <t>3年</t>
    <rPh sb="1" eb="2">
      <t>ネン</t>
    </rPh>
    <phoneticPr fontId="1"/>
  </si>
  <si>
    <t>要件50単位以上</t>
    <phoneticPr fontId="1"/>
  </si>
  <si>
    <t>残す</t>
    <phoneticPr fontId="1"/>
  </si>
  <si>
    <t>要件40単位以上</t>
    <phoneticPr fontId="1"/>
  </si>
  <si>
    <t>2</t>
    <phoneticPr fontId="1"/>
  </si>
  <si>
    <t>1</t>
    <phoneticPr fontId="1"/>
  </si>
  <si>
    <t>3</t>
    <phoneticPr fontId="1"/>
  </si>
  <si>
    <t>日本建築史</t>
    <phoneticPr fontId="1"/>
  </si>
  <si>
    <t>西洋建築史</t>
    <phoneticPr fontId="1"/>
  </si>
  <si>
    <t>4</t>
    <phoneticPr fontId="1"/>
  </si>
  <si>
    <t>氏名　（しめい）</t>
    <rPh sb="0" eb="2">
      <t>シメイ</t>
    </rPh>
    <phoneticPr fontId="1"/>
  </si>
  <si>
    <t>必要な実務経験年数（一級建築士試験）</t>
    <phoneticPr fontId="1"/>
  </si>
  <si>
    <t>必要な実務経験年数（二級・木造建築士試験）</t>
    <rPh sb="10" eb="12">
      <t>ニキュウ</t>
    </rPh>
    <rPh sb="13" eb="15">
      <t>モクゾウ</t>
    </rPh>
    <phoneticPr fontId="1"/>
  </si>
  <si>
    <t>建築士試験</t>
    <rPh sb="0" eb="3">
      <t>ケンチクシ</t>
    </rPh>
    <rPh sb="3" eb="5">
      <t>シケン</t>
    </rPh>
    <phoneticPr fontId="1"/>
  </si>
  <si>
    <t>要件20単位以上</t>
    <rPh sb="0" eb="2">
      <t>ヨウケン</t>
    </rPh>
    <rPh sb="4" eb="8">
      <t>タンイイジョウ</t>
    </rPh>
    <phoneticPr fontId="1"/>
  </si>
  <si>
    <t>要件40単位以上</t>
    <rPh sb="0" eb="2">
      <t>ヨウケン</t>
    </rPh>
    <rPh sb="4" eb="8">
      <t>タンイイジョウ</t>
    </rPh>
    <phoneticPr fontId="1"/>
  </si>
  <si>
    <t>要件30単位以上</t>
    <phoneticPr fontId="1"/>
  </si>
  <si>
    <t>要件20単位以上</t>
    <phoneticPr fontId="1"/>
  </si>
  <si>
    <t>1年</t>
    <rPh sb="1" eb="2">
      <t>ネン</t>
    </rPh>
    <phoneticPr fontId="1"/>
  </si>
  <si>
    <t>確認（一級）</t>
    <rPh sb="0" eb="2">
      <t>カクニン</t>
    </rPh>
    <rPh sb="3" eb="5">
      <t>イッキュウ</t>
    </rPh>
    <phoneticPr fontId="1"/>
  </si>
  <si>
    <t>確認（二木）</t>
    <rPh sb="0" eb="2">
      <t>カクニン</t>
    </rPh>
    <rPh sb="3" eb="4">
      <t>フタ</t>
    </rPh>
    <rPh sb="4" eb="5">
      <t>モク</t>
    </rPh>
    <phoneticPr fontId="1"/>
  </si>
  <si>
    <t>○</t>
    <phoneticPr fontId="1"/>
  </si>
  <si>
    <t>2715-166-220</t>
    <phoneticPr fontId="1"/>
  </si>
  <si>
    <t>1299-20-0</t>
  </si>
  <si>
    <t>建築設計製図法</t>
    <phoneticPr fontId="1"/>
  </si>
  <si>
    <t>ＣＡＤ・ＣＧ演習Ⅰ</t>
    <phoneticPr fontId="1"/>
  </si>
  <si>
    <t>建築・環境デザイン基礎演習Ⅰ</t>
    <phoneticPr fontId="1"/>
  </si>
  <si>
    <t>建築・環境デザイン基礎演習Ⅲ</t>
    <phoneticPr fontId="1"/>
  </si>
  <si>
    <t>建築・環境デザイン基礎演習Ⅳ</t>
    <phoneticPr fontId="1"/>
  </si>
  <si>
    <t>建築デザイン演習Ⅰ</t>
    <phoneticPr fontId="1"/>
  </si>
  <si>
    <t>建築デザイン演習Ⅱ</t>
    <phoneticPr fontId="1"/>
  </si>
  <si>
    <t>建築計画論</t>
    <phoneticPr fontId="1"/>
  </si>
  <si>
    <t>インテリア計画論</t>
    <phoneticPr fontId="1"/>
  </si>
  <si>
    <t>建築デザイン論</t>
    <phoneticPr fontId="1"/>
  </si>
  <si>
    <t>インテリアデザイン論</t>
    <phoneticPr fontId="1"/>
  </si>
  <si>
    <t>住居計画論</t>
    <phoneticPr fontId="1"/>
  </si>
  <si>
    <t>建築論</t>
    <phoneticPr fontId="1"/>
  </si>
  <si>
    <t>インテリアデザイン史</t>
    <phoneticPr fontId="1"/>
  </si>
  <si>
    <t>建築環境工学</t>
    <phoneticPr fontId="1"/>
  </si>
  <si>
    <t>建築設備工学</t>
    <phoneticPr fontId="1"/>
  </si>
  <si>
    <t>構造工学Ⅰ</t>
    <phoneticPr fontId="1"/>
  </si>
  <si>
    <t>構造工学Ⅱ</t>
    <phoneticPr fontId="1"/>
  </si>
  <si>
    <t>建築構法</t>
    <phoneticPr fontId="1"/>
  </si>
  <si>
    <t>構造計画論</t>
    <phoneticPr fontId="1"/>
  </si>
  <si>
    <t>構造材料学</t>
    <phoneticPr fontId="1"/>
  </si>
  <si>
    <t>建築意匠材料論</t>
    <phoneticPr fontId="1"/>
  </si>
  <si>
    <t>建築材料学</t>
    <phoneticPr fontId="1"/>
  </si>
  <si>
    <t>施工法</t>
    <phoneticPr fontId="1"/>
  </si>
  <si>
    <t>建築法規</t>
    <phoneticPr fontId="1"/>
  </si>
  <si>
    <t>ＣＡＤ・ＣＧ演習Ⅱ</t>
    <phoneticPr fontId="1"/>
  </si>
  <si>
    <t>環境計画論</t>
    <phoneticPr fontId="1"/>
  </si>
  <si>
    <t>都市環境デザイン論</t>
    <phoneticPr fontId="1"/>
  </si>
  <si>
    <t>都市史</t>
    <phoneticPr fontId="1"/>
  </si>
  <si>
    <t>都市計画</t>
    <phoneticPr fontId="1"/>
  </si>
  <si>
    <t>景観工学</t>
    <phoneticPr fontId="1"/>
  </si>
  <si>
    <t>人間環境学</t>
    <phoneticPr fontId="1"/>
  </si>
  <si>
    <t>ＣＡＤ・ＣＧ論</t>
    <phoneticPr fontId="1"/>
  </si>
  <si>
    <t>色彩学</t>
    <phoneticPr fontId="1"/>
  </si>
  <si>
    <t>インテリア空間論</t>
    <phoneticPr fontId="1"/>
  </si>
  <si>
    <t>水色の空欄にご自身の情報をご入力ください。</t>
    <rPh sb="0" eb="2">
      <t>ミズイロ</t>
    </rPh>
    <rPh sb="3" eb="5">
      <t>クウラン</t>
    </rPh>
    <rPh sb="7" eb="9">
      <t>ジシン</t>
    </rPh>
    <rPh sb="10" eb="12">
      <t>ジョウホウ</t>
    </rPh>
    <rPh sb="14" eb="16">
      <t>ニュウリョク</t>
    </rPh>
    <phoneticPr fontId="1"/>
  </si>
  <si>
    <t>　指定科目修得単位証明書・卒業証明書　発行申し込みチェックリスト</t>
    <rPh sb="5" eb="7">
      <t>シュウトク</t>
    </rPh>
    <rPh sb="19" eb="21">
      <t>ハッコウ</t>
    </rPh>
    <rPh sb="21" eb="22">
      <t>モウ</t>
    </rPh>
    <rPh sb="23" eb="24">
      <t>コ</t>
    </rPh>
    <phoneticPr fontId="1"/>
  </si>
  <si>
    <r>
      <t xml:space="preserve">大阪産業大学 デザイン工学部 建築・環境デザイン学科 </t>
    </r>
    <r>
      <rPr>
        <b/>
        <sz val="11"/>
        <color rgb="FFFF0000"/>
        <rFont val="ＭＳ Ｐ明朝"/>
        <family val="1"/>
        <charset val="128"/>
      </rPr>
      <t>建築デザインコース
（2021年度～2024年度入学生）</t>
    </r>
    <rPh sb="42" eb="44">
      <t>ネンド</t>
    </rPh>
    <rPh sb="49" eb="51">
      <t>ネンド</t>
    </rPh>
    <rPh sb="51" eb="54">
      <t>ニュウガクセイ</t>
    </rPh>
    <phoneticPr fontId="1"/>
  </si>
  <si>
    <t>学籍番号</t>
    <rPh sb="0" eb="2">
      <t>ガクセキ</t>
    </rPh>
    <rPh sb="2" eb="4">
      <t>バンゴウ</t>
    </rPh>
    <phoneticPr fontId="1"/>
  </si>
  <si>
    <t>修得した科目の単位数を水色の空欄にご入力ください。</t>
    <rPh sb="0" eb="2">
      <t>シュウトク</t>
    </rPh>
    <rPh sb="4" eb="6">
      <t>カモク</t>
    </rPh>
    <rPh sb="7" eb="10">
      <t>タンイスウ</t>
    </rPh>
    <rPh sb="11" eb="13">
      <t>ミズイロ</t>
    </rPh>
    <rPh sb="14" eb="16">
      <t>クウラン</t>
    </rPh>
    <rPh sb="18" eb="20">
      <t>ニュウリョク</t>
    </rPh>
    <phoneticPr fontId="1"/>
  </si>
  <si>
    <t>一級:①から７単位以上 　二級:①から3単位以上</t>
    <phoneticPr fontId="1"/>
  </si>
  <si>
    <t>一級:②から７単位以上　二級:②③④から2単位以上</t>
    <rPh sb="0" eb="2">
      <t>イッキュウ</t>
    </rPh>
    <rPh sb="7" eb="9">
      <t>タンイ</t>
    </rPh>
    <rPh sb="9" eb="11">
      <t>イジョウ</t>
    </rPh>
    <rPh sb="12" eb="14">
      <t>ニキュウ</t>
    </rPh>
    <rPh sb="21" eb="23">
      <t>タンイ</t>
    </rPh>
    <rPh sb="23" eb="25">
      <t>イジョウ</t>
    </rPh>
    <phoneticPr fontId="1"/>
  </si>
  <si>
    <t>一級:③から2単位以上　二級:②③④から2単位以上</t>
    <rPh sb="0" eb="2">
      <t>イッキュウ</t>
    </rPh>
    <rPh sb="7" eb="9">
      <t>タンイ</t>
    </rPh>
    <rPh sb="9" eb="11">
      <t>イジョウ</t>
    </rPh>
    <rPh sb="12" eb="14">
      <t>ニキュウ</t>
    </rPh>
    <rPh sb="21" eb="23">
      <t>タンイ</t>
    </rPh>
    <rPh sb="23" eb="25">
      <t>イジョウ</t>
    </rPh>
    <phoneticPr fontId="1"/>
  </si>
  <si>
    <t>一級:④から2単位以上　二級:②③④から2単位以上</t>
    <rPh sb="0" eb="2">
      <t>イッキュウ</t>
    </rPh>
    <rPh sb="7" eb="9">
      <t>タンイ</t>
    </rPh>
    <rPh sb="9" eb="11">
      <t>イジョウ</t>
    </rPh>
    <rPh sb="12" eb="14">
      <t>ニキュウ</t>
    </rPh>
    <rPh sb="21" eb="23">
      <t>タンイ</t>
    </rPh>
    <rPh sb="23" eb="25">
      <t>イジョウ</t>
    </rPh>
    <phoneticPr fontId="1"/>
  </si>
  <si>
    <t>一級:⑤から4単位以上　二級:⑤⑥⑦から3単位以上</t>
    <rPh sb="0" eb="2">
      <t>イッキュウ</t>
    </rPh>
    <rPh sb="7" eb="9">
      <t>タンイ</t>
    </rPh>
    <rPh sb="9" eb="11">
      <t>イジョウ</t>
    </rPh>
    <rPh sb="12" eb="14">
      <t>ニキュウ</t>
    </rPh>
    <rPh sb="21" eb="23">
      <t>タンイ</t>
    </rPh>
    <rPh sb="23" eb="25">
      <t>イジョウ</t>
    </rPh>
    <phoneticPr fontId="1"/>
  </si>
  <si>
    <t>一級:⑥から3単位以上　二級:⑤⑥⑦から3単位以上</t>
    <rPh sb="0" eb="2">
      <t>イッキュウ</t>
    </rPh>
    <rPh sb="7" eb="9">
      <t>タンイ</t>
    </rPh>
    <rPh sb="9" eb="11">
      <t>イジョウ</t>
    </rPh>
    <rPh sb="12" eb="14">
      <t>ニキュウ</t>
    </rPh>
    <rPh sb="21" eb="23">
      <t>タンイ</t>
    </rPh>
    <rPh sb="23" eb="25">
      <t>イジョウ</t>
    </rPh>
    <phoneticPr fontId="1"/>
  </si>
  <si>
    <t>一級:⑦から2単位以上　二級:⑤⑥⑦から3単位以上</t>
    <rPh sb="0" eb="2">
      <t>イッキュウ</t>
    </rPh>
    <rPh sb="7" eb="9">
      <t>タンイ</t>
    </rPh>
    <rPh sb="9" eb="11">
      <t>イジョウ</t>
    </rPh>
    <rPh sb="12" eb="14">
      <t>ニキュウ</t>
    </rPh>
    <rPh sb="21" eb="23">
      <t>タンイ</t>
    </rPh>
    <rPh sb="23" eb="25">
      <t>イジョウ</t>
    </rPh>
    <phoneticPr fontId="1"/>
  </si>
  <si>
    <t>一級:⑧から2単位以上　二級:⑧から1単位以上</t>
    <rPh sb="0" eb="2">
      <t>イッキュウ</t>
    </rPh>
    <rPh sb="7" eb="9">
      <t>タンイ</t>
    </rPh>
    <rPh sb="9" eb="11">
      <t>イジョウ</t>
    </rPh>
    <rPh sb="12" eb="14">
      <t>ニキュウ</t>
    </rPh>
    <rPh sb="19" eb="21">
      <t>タンイ</t>
    </rPh>
    <rPh sb="21" eb="23">
      <t>イジョウ</t>
    </rPh>
    <phoneticPr fontId="1"/>
  </si>
  <si>
    <t>一級:⑨から1単位以上　二級:⑨から1単位以上</t>
    <rPh sb="0" eb="2">
      <t>イッキュウ</t>
    </rPh>
    <rPh sb="7" eb="9">
      <t>タンイ</t>
    </rPh>
    <rPh sb="9" eb="11">
      <t>イジョウ</t>
    </rPh>
    <rPh sb="12" eb="14">
      <t>ニキュウ</t>
    </rPh>
    <rPh sb="19" eb="21">
      <t>タンイ</t>
    </rPh>
    <rPh sb="21" eb="23">
      <t>イジョウ</t>
    </rPh>
    <phoneticPr fontId="1"/>
  </si>
  <si>
    <t>要件なし</t>
    <rPh sb="0" eb="2">
      <t>ヨウケン</t>
    </rPh>
    <phoneticPr fontId="1"/>
  </si>
  <si>
    <t>一級:30単位以上    　 二級:10単位以上</t>
    <rPh sb="0" eb="2">
      <t>イッキュウ</t>
    </rPh>
    <rPh sb="5" eb="7">
      <t>タンイ</t>
    </rPh>
    <rPh sb="7" eb="9">
      <t>イジョウ</t>
    </rPh>
    <rPh sb="15" eb="17">
      <t>ニキュウ</t>
    </rPh>
    <rPh sb="20" eb="22">
      <t>タンイ</t>
    </rPh>
    <rPh sb="22" eb="24">
      <t>イジョウ</t>
    </rPh>
    <phoneticPr fontId="1"/>
  </si>
  <si>
    <t>一級:40単位以上 　    二級:20単位以上</t>
    <rPh sb="0" eb="2">
      <t>イッキュウ</t>
    </rPh>
    <rPh sb="5" eb="7">
      <t>タンイ</t>
    </rPh>
    <rPh sb="7" eb="9">
      <t>イジョウ</t>
    </rPh>
    <rPh sb="15" eb="17">
      <t>ニキュウ</t>
    </rPh>
    <rPh sb="20" eb="22">
      <t>タンイ</t>
    </rPh>
    <rPh sb="22" eb="24">
      <t>イジョウ</t>
    </rPh>
    <phoneticPr fontId="1"/>
  </si>
  <si>
    <t>2715-166-230</t>
    <phoneticPr fontId="1"/>
  </si>
  <si>
    <t>都市環境デザイン演習Ⅰ</t>
    <phoneticPr fontId="1"/>
  </si>
  <si>
    <t>都市環境デザイン演習Ⅱ</t>
    <phoneticPr fontId="1"/>
  </si>
  <si>
    <r>
      <t xml:space="preserve">大阪産業大学 デザイン工学部 建築・環境デザイン学科 </t>
    </r>
    <r>
      <rPr>
        <b/>
        <sz val="10"/>
        <color rgb="FFFF0000"/>
        <rFont val="ＭＳ Ｐ明朝"/>
        <family val="1"/>
        <charset val="128"/>
      </rPr>
      <t>都市環境デザインコース
（2021年度～2024年度入学生）</t>
    </r>
    <rPh sb="44" eb="46">
      <t>ネンド</t>
    </rPh>
    <rPh sb="51" eb="53">
      <t>ネンド</t>
    </rPh>
    <rPh sb="53" eb="56">
      <t>ニュウガクセイ</t>
    </rPh>
    <phoneticPr fontId="1"/>
  </si>
  <si>
    <t>学籍番号</t>
    <rPh sb="0" eb="4">
      <t>ガクセキバンゴウ</t>
    </rPh>
    <phoneticPr fontId="1"/>
  </si>
  <si>
    <t>2715-166-240</t>
    <phoneticPr fontId="1"/>
  </si>
  <si>
    <t>インテリアデザイン演習Ⅰ</t>
    <phoneticPr fontId="1"/>
  </si>
  <si>
    <t>インテリアデザイン演習Ⅱ</t>
    <phoneticPr fontId="1"/>
  </si>
  <si>
    <t>2715-166-250</t>
    <phoneticPr fontId="1"/>
  </si>
  <si>
    <r>
      <t xml:space="preserve">大阪産業大学 デザイン工学部 建築・環境デザイン学科 </t>
    </r>
    <r>
      <rPr>
        <b/>
        <sz val="10"/>
        <color rgb="FFFF0000"/>
        <rFont val="ＭＳ Ｐ明朝"/>
        <family val="1"/>
        <charset val="128"/>
      </rPr>
      <t>クラフトデザインコース
（2021年度～2024年度入学生）</t>
    </r>
    <rPh sb="44" eb="46">
      <t>ネンド</t>
    </rPh>
    <rPh sb="51" eb="53">
      <t>ネンド</t>
    </rPh>
    <rPh sb="53" eb="56">
      <t>ニュウガクセイ</t>
    </rPh>
    <phoneticPr fontId="1"/>
  </si>
  <si>
    <t>2715-166-260</t>
    <phoneticPr fontId="1"/>
  </si>
  <si>
    <r>
      <t xml:space="preserve">大阪産業大学 デザイン工学部 建築・環境デザイン学科 </t>
    </r>
    <r>
      <rPr>
        <b/>
        <sz val="10"/>
        <color rgb="FFFF0000"/>
        <rFont val="ＭＳ Ｐ明朝"/>
        <family val="1"/>
        <charset val="128"/>
      </rPr>
      <t>プロダクトデザインコース
（2021年度～2024年度入学生）</t>
    </r>
    <rPh sb="45" eb="47">
      <t>ネンド</t>
    </rPh>
    <rPh sb="52" eb="54">
      <t>ネンド</t>
    </rPh>
    <rPh sb="54" eb="57">
      <t>ニュウガクセイ</t>
    </rPh>
    <phoneticPr fontId="1"/>
  </si>
  <si>
    <r>
      <t xml:space="preserve">大阪産業大学 デザイン工学部 建築・環境デザイン学科 </t>
    </r>
    <r>
      <rPr>
        <b/>
        <sz val="10"/>
        <color rgb="FFFF0000"/>
        <rFont val="ＭＳ Ｐ明朝"/>
        <family val="1"/>
        <charset val="128"/>
      </rPr>
      <t>インテリアデザインコース
（2021年度～2024年度入学生）</t>
    </r>
    <rPh sb="45" eb="47">
      <t>ネンド</t>
    </rPh>
    <rPh sb="52" eb="54">
      <t>ネンド</t>
    </rPh>
    <rPh sb="54" eb="57">
      <t>ニュウガクセイ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</si>
</sst>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411]ggge&quot;年&quot;m&quot;月&quot;d&quot;日&quot;;@"/>
  </numFmts>
  <fonts count="29">
    <font>
      <sz val="11"/>
      <name val="ＭＳ Ｐゴシック"/>
      <family val="3"/>
      <charset val="128"/>
    </font>
    <font>
      <sz val="6"/>
      <name val="ＭＳ Ｐゴシック"/>
      <family val="3"/>
      <charset val="128"/>
    </font>
    <font>
      <sz val="9"/>
      <name val="ＭＳ Ｐゴシック"/>
      <family val="3"/>
      <charset val="128"/>
    </font>
    <font>
      <b/>
      <sz val="9"/>
      <name val="ＭＳ Ｐゴシック"/>
      <family val="3"/>
      <charset val="128"/>
    </font>
    <font>
      <sz val="9"/>
      <name val="ＭＳ Ｐ明朝"/>
      <family val="1"/>
      <charset val="128"/>
    </font>
    <font>
      <sz val="12"/>
      <name val="ＭＳ Ｐ明朝"/>
      <family val="1"/>
      <charset val="128"/>
    </font>
    <font>
      <sz val="12"/>
      <name val="ＭＳ Ｐゴシック"/>
      <family val="3"/>
      <charset val="128"/>
    </font>
    <font>
      <b/>
      <sz val="9"/>
      <name val="ＭＳ ゴシック"/>
      <family val="3"/>
      <charset val="128"/>
    </font>
    <font>
      <b/>
      <i/>
      <sz val="14"/>
      <name val="HGS行書体"/>
      <family val="4"/>
      <charset val="128"/>
    </font>
    <font>
      <b/>
      <sz val="10"/>
      <name val="ＭＳ Ｐゴシック"/>
      <family val="3"/>
      <charset val="128"/>
    </font>
    <font>
      <b/>
      <sz val="11"/>
      <name val="ＭＳ Ｐゴシック"/>
      <family val="3"/>
      <charset val="128"/>
    </font>
    <font>
      <b/>
      <sz val="12"/>
      <name val="ＭＳ Ｐゴシック"/>
      <family val="3"/>
      <charset val="128"/>
    </font>
    <font>
      <b/>
      <sz val="9"/>
      <name val="ＭＳ Ｐ明朝"/>
      <family val="1"/>
      <charset val="128"/>
    </font>
    <font>
      <b/>
      <i/>
      <sz val="12"/>
      <name val="ＭＳ Ｐゴシック"/>
      <family val="3"/>
      <charset val="128"/>
    </font>
    <font>
      <sz val="9"/>
      <color indexed="10"/>
      <name val="ＭＳ Ｐ明朝"/>
      <family val="1"/>
      <charset val="128"/>
    </font>
    <font>
      <sz val="10"/>
      <name val="ＭＳ Ｐゴシック"/>
      <family val="3"/>
      <charset val="128"/>
    </font>
    <font>
      <b/>
      <sz val="9"/>
      <color indexed="9"/>
      <name val="ＭＳ Ｐ明朝"/>
      <family val="1"/>
      <charset val="128"/>
    </font>
    <font>
      <sz val="10"/>
      <name val="ＭＳ Ｐ明朝"/>
      <family val="1"/>
      <charset val="128"/>
    </font>
    <font>
      <sz val="11"/>
      <name val="ＭＳ Ｐ明朝"/>
      <family val="1"/>
      <charset val="128"/>
    </font>
    <font>
      <b/>
      <sz val="12"/>
      <name val="ＭＳ Ｐ明朝"/>
      <family val="1"/>
      <charset val="128"/>
    </font>
    <font>
      <b/>
      <sz val="10"/>
      <name val="ＭＳ Ｐ明朝"/>
      <family val="1"/>
      <charset val="128"/>
    </font>
    <font>
      <sz val="14"/>
      <name val="ＭＳ Ｐ明朝"/>
      <family val="1"/>
      <charset val="128"/>
    </font>
    <font>
      <b/>
      <sz val="11"/>
      <name val="ＭＳ Ｐ明朝"/>
      <family val="1"/>
      <charset val="128"/>
    </font>
    <font>
      <b/>
      <i/>
      <sz val="12"/>
      <name val="ＭＳ Ｐ明朝"/>
      <family val="1"/>
      <charset val="128"/>
    </font>
    <font>
      <b/>
      <sz val="9"/>
      <color theme="0"/>
      <name val="ＭＳ Ｐ明朝"/>
      <family val="1"/>
      <charset val="128"/>
    </font>
    <font>
      <sz val="12"/>
      <color theme="1"/>
      <name val="ＭＳ Ｐ明朝"/>
      <family val="1"/>
      <charset val="128"/>
    </font>
    <font>
      <b/>
      <sz val="11"/>
      <color rgb="FFFF0000"/>
      <name val="ＭＳ Ｐ明朝"/>
      <family val="1"/>
      <charset val="128"/>
    </font>
    <font>
      <b/>
      <sz val="9"/>
      <color indexed="10"/>
      <name val="MS P ゴシック"/>
      <family val="3"/>
      <charset val="128"/>
    </font>
    <font>
      <b/>
      <sz val="10"/>
      <color rgb="FFFF0000"/>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rgb="FFCCFFFF"/>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right/>
      <top style="thin">
        <color indexed="64"/>
      </top>
      <bottom style="hair">
        <color indexed="64"/>
      </bottom>
      <diagonal/>
    </border>
    <border>
      <left/>
      <right/>
      <top style="thin">
        <color indexed="64"/>
      </top>
      <bottom style="thin">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right/>
      <top style="thin">
        <color indexed="64"/>
      </top>
      <bottom/>
      <diagonal/>
    </border>
    <border>
      <left/>
      <right style="thin">
        <color indexed="64"/>
      </right>
      <top/>
      <bottom/>
      <diagonal/>
    </border>
    <border>
      <left style="thin">
        <color indexed="64"/>
      </left>
      <right/>
      <top style="hair">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264">
    <xf numFmtId="0" fontId="0" fillId="0" borderId="0" xfId="0">
      <alignment vertical="center"/>
    </xf>
    <xf numFmtId="0" fontId="2" fillId="0" borderId="0" xfId="0" applyFont="1">
      <alignment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0" xfId="0" applyFont="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lignment vertical="center"/>
    </xf>
    <xf numFmtId="0" fontId="9" fillId="0" borderId="1"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11" fillId="0" borderId="0" xfId="0" applyFont="1">
      <alignment vertical="center"/>
    </xf>
    <xf numFmtId="0" fontId="3" fillId="0" borderId="0" xfId="0" applyFont="1">
      <alignment vertical="center"/>
    </xf>
    <xf numFmtId="0" fontId="11" fillId="0" borderId="0" xfId="0" applyFont="1" applyAlignment="1">
      <alignment horizontal="center" vertical="top"/>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1" xfId="0" applyFont="1" applyFill="1" applyBorder="1" applyAlignment="1">
      <alignment horizontal="center" vertical="center"/>
    </xf>
    <xf numFmtId="0" fontId="8" fillId="0" borderId="0" xfId="0" applyFont="1" applyAlignment="1">
      <alignment vertical="center" wrapText="1"/>
    </xf>
    <xf numFmtId="0" fontId="6" fillId="0" borderId="0" xfId="0" applyFont="1">
      <alignment vertical="center"/>
    </xf>
    <xf numFmtId="0" fontId="5" fillId="0" borderId="0" xfId="0" applyFont="1">
      <alignment vertical="center"/>
    </xf>
    <xf numFmtId="58" fontId="11" fillId="0" borderId="0" xfId="0" applyNumberFormat="1" applyFont="1" applyAlignment="1">
      <alignment horizontal="left" vertical="center"/>
    </xf>
    <xf numFmtId="57" fontId="11" fillId="0" borderId="0" xfId="0" applyNumberFormat="1" applyFont="1" applyAlignment="1">
      <alignment horizontal="left" vertical="center"/>
    </xf>
    <xf numFmtId="0" fontId="3" fillId="0" borderId="8" xfId="0" applyFont="1" applyBorder="1" applyAlignment="1">
      <alignment horizontal="center" vertical="center"/>
    </xf>
    <xf numFmtId="0" fontId="14" fillId="0" borderId="4" xfId="0" applyFont="1" applyBorder="1">
      <alignment vertical="center"/>
    </xf>
    <xf numFmtId="176" fontId="3" fillId="0" borderId="8" xfId="0" applyNumberFormat="1" applyFont="1" applyBorder="1" applyAlignment="1">
      <alignment horizontal="center" vertical="center"/>
    </xf>
    <xf numFmtId="0" fontId="13" fillId="0" borderId="0" xfId="0" applyFont="1" applyAlignment="1">
      <alignment vertical="center" wrapText="1"/>
    </xf>
    <xf numFmtId="177" fontId="12" fillId="2" borderId="8" xfId="0" applyNumberFormat="1" applyFont="1" applyFill="1" applyBorder="1" applyAlignment="1">
      <alignment horizontal="center" vertical="center"/>
    </xf>
    <xf numFmtId="0" fontId="4" fillId="0" borderId="7" xfId="0" applyFont="1" applyBorder="1">
      <alignment vertical="center"/>
    </xf>
    <xf numFmtId="0" fontId="4" fillId="0" borderId="8" xfId="0" applyFont="1" applyBorder="1">
      <alignment vertical="center"/>
    </xf>
    <xf numFmtId="0" fontId="10" fillId="0" borderId="9" xfId="0" applyFont="1" applyBorder="1" applyAlignment="1">
      <alignment horizontal="center" vertical="center"/>
    </xf>
    <xf numFmtId="0" fontId="4"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12" xfId="0" applyFont="1" applyBorder="1">
      <alignmen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58" fontId="3" fillId="0" borderId="0" xfId="0" applyNumberFormat="1" applyFont="1" applyAlignment="1">
      <alignment horizontal="left" vertical="center"/>
    </xf>
    <xf numFmtId="177" fontId="12" fillId="0" borderId="0" xfId="0" applyNumberFormat="1" applyFont="1">
      <alignment vertical="center"/>
    </xf>
    <xf numFmtId="58" fontId="15" fillId="0" borderId="0" xfId="0" applyNumberFormat="1" applyFont="1" applyAlignment="1">
      <alignment horizontal="lef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9" xfId="0" applyFont="1" applyFill="1" applyBorder="1" applyAlignment="1">
      <alignment horizontal="center" vertical="center"/>
    </xf>
    <xf numFmtId="0" fontId="9" fillId="3" borderId="1"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1" xfId="0" applyFont="1" applyFill="1" applyBorder="1" applyAlignment="1">
      <alignment horizontal="center" vertical="center"/>
    </xf>
    <xf numFmtId="0" fontId="3" fillId="0" borderId="15" xfId="0" applyFont="1" applyBorder="1" applyAlignment="1">
      <alignment horizontal="left" vertical="center"/>
    </xf>
    <xf numFmtId="58" fontId="3" fillId="0" borderId="8" xfId="0" applyNumberFormat="1" applyFont="1" applyBorder="1" applyAlignment="1">
      <alignment horizontal="left" vertical="center"/>
    </xf>
    <xf numFmtId="0" fontId="2" fillId="0" borderId="5" xfId="0" applyFont="1" applyBorder="1" applyAlignment="1">
      <alignment horizontal="center" vertical="center"/>
    </xf>
    <xf numFmtId="0" fontId="3" fillId="0" borderId="16" xfId="0" applyFont="1" applyBorder="1">
      <alignment vertical="center"/>
    </xf>
    <xf numFmtId="0" fontId="4" fillId="0" borderId="8" xfId="0" applyFont="1" applyBorder="1" applyAlignment="1">
      <alignment horizontal="center" vertical="center"/>
    </xf>
    <xf numFmtId="0" fontId="4" fillId="0" borderId="17" xfId="0" applyFont="1" applyBorder="1">
      <alignment vertical="center"/>
    </xf>
    <xf numFmtId="177" fontId="16" fillId="0" borderId="0" xfId="0" applyNumberFormat="1" applyFont="1" applyAlignment="1">
      <alignment horizontal="center" vertical="center"/>
    </xf>
    <xf numFmtId="0" fontId="3" fillId="0" borderId="13" xfId="0" applyFont="1" applyBorder="1" applyAlignment="1">
      <alignment horizontal="left" vertical="center"/>
    </xf>
    <xf numFmtId="177" fontId="12" fillId="3" borderId="15" xfId="0" applyNumberFormat="1" applyFont="1" applyFill="1" applyBorder="1">
      <alignment vertical="center"/>
    </xf>
    <xf numFmtId="177" fontId="12" fillId="3" borderId="8" xfId="0" applyNumberFormat="1" applyFont="1" applyFill="1" applyBorder="1">
      <alignment vertical="center"/>
    </xf>
    <xf numFmtId="0" fontId="3" fillId="3" borderId="8" xfId="0" applyFont="1" applyFill="1" applyBorder="1" applyAlignment="1">
      <alignment horizontal="center" vertical="center"/>
    </xf>
    <xf numFmtId="0" fontId="2" fillId="0" borderId="0" xfId="0" applyFont="1" applyAlignment="1">
      <alignment horizontal="right" vertical="center"/>
    </xf>
    <xf numFmtId="0" fontId="3" fillId="0" borderId="13" xfId="0" applyFont="1" applyBorder="1">
      <alignment vertical="center"/>
    </xf>
    <xf numFmtId="0" fontId="3" fillId="0" borderId="3" xfId="0" applyFont="1" applyBorder="1" applyAlignment="1">
      <alignment horizontal="center" vertical="center"/>
    </xf>
    <xf numFmtId="0" fontId="3" fillId="0" borderId="3" xfId="0" applyFont="1" applyBorder="1" applyAlignment="1">
      <alignment horizontal="right" vertical="center"/>
    </xf>
    <xf numFmtId="0" fontId="3" fillId="0" borderId="14" xfId="0" applyFont="1" applyBorder="1">
      <alignment vertical="center"/>
    </xf>
    <xf numFmtId="0" fontId="3" fillId="0" borderId="18" xfId="0" applyFont="1" applyBorder="1">
      <alignment vertical="center"/>
    </xf>
    <xf numFmtId="0" fontId="3" fillId="0" borderId="4" xfId="0" applyFont="1" applyBorder="1" applyAlignment="1">
      <alignment horizontal="center" vertical="center"/>
    </xf>
    <xf numFmtId="0" fontId="3" fillId="0" borderId="4" xfId="0" applyFont="1" applyBorder="1" applyAlignment="1">
      <alignment horizontal="right" vertical="center"/>
    </xf>
    <xf numFmtId="0" fontId="3" fillId="0" borderId="19" xfId="0" applyFont="1" applyBorder="1">
      <alignment vertical="center"/>
    </xf>
    <xf numFmtId="0" fontId="3" fillId="0" borderId="20" xfId="0" applyFont="1" applyBorder="1">
      <alignment vertical="center"/>
    </xf>
    <xf numFmtId="0" fontId="3" fillId="0" borderId="9" xfId="0" applyFont="1" applyBorder="1" applyAlignment="1">
      <alignment horizontal="center" vertical="center"/>
    </xf>
    <xf numFmtId="0" fontId="3" fillId="0" borderId="9" xfId="0" applyFont="1" applyBorder="1" applyAlignment="1">
      <alignment horizontal="right" vertical="center"/>
    </xf>
    <xf numFmtId="0" fontId="3" fillId="0" borderId="5" xfId="0" applyFont="1" applyBorder="1" applyAlignment="1">
      <alignment horizontal="center" vertical="center"/>
    </xf>
    <xf numFmtId="0" fontId="3" fillId="0" borderId="5" xfId="0" applyFont="1" applyBorder="1" applyAlignment="1">
      <alignment horizontal="right" vertical="center"/>
    </xf>
    <xf numFmtId="0" fontId="2" fillId="0" borderId="16" xfId="0" applyFont="1" applyBorder="1" applyAlignment="1">
      <alignment horizontal="center" vertical="center"/>
    </xf>
    <xf numFmtId="0" fontId="2" fillId="0" borderId="21" xfId="0" applyFont="1" applyBorder="1" applyAlignment="1">
      <alignment horizontal="center" vertical="center"/>
    </xf>
    <xf numFmtId="0" fontId="3" fillId="0" borderId="21" xfId="0" applyFont="1" applyBorder="1" applyAlignment="1">
      <alignment horizontal="center" vertical="center"/>
    </xf>
    <xf numFmtId="0" fontId="3" fillId="0" borderId="21" xfId="0" applyFont="1" applyBorder="1" applyAlignment="1">
      <alignment horizontal="right" vertical="center"/>
    </xf>
    <xf numFmtId="0" fontId="5" fillId="0" borderId="22" xfId="0" applyFont="1" applyBorder="1">
      <alignment vertical="center"/>
    </xf>
    <xf numFmtId="0" fontId="5" fillId="0" borderId="23" xfId="0" applyFont="1" applyBorder="1">
      <alignment vertical="center"/>
    </xf>
    <xf numFmtId="0" fontId="11" fillId="3" borderId="16" xfId="0" applyFont="1" applyFill="1" applyBorder="1" applyAlignment="1">
      <alignment horizontal="center" vertical="center"/>
    </xf>
    <xf numFmtId="0" fontId="5" fillId="0" borderId="3" xfId="0" applyFont="1" applyBorder="1">
      <alignment vertical="center"/>
    </xf>
    <xf numFmtId="58" fontId="6" fillId="0" borderId="0" xfId="0" applyNumberFormat="1" applyFont="1" applyAlignment="1">
      <alignment horizontal="left" vertical="center"/>
    </xf>
    <xf numFmtId="0" fontId="5" fillId="0" borderId="14" xfId="0" applyFont="1" applyBorder="1">
      <alignment vertical="center"/>
    </xf>
    <xf numFmtId="0" fontId="5" fillId="0" borderId="11" xfId="0" applyFont="1" applyBorder="1">
      <alignment vertical="center"/>
    </xf>
    <xf numFmtId="0" fontId="11" fillId="3" borderId="18" xfId="0" applyFont="1" applyFill="1" applyBorder="1" applyAlignment="1">
      <alignment horizontal="center" vertical="center"/>
    </xf>
    <xf numFmtId="0" fontId="5" fillId="0" borderId="4" xfId="0" applyFont="1" applyBorder="1">
      <alignment vertical="center"/>
    </xf>
    <xf numFmtId="0" fontId="5" fillId="0" borderId="6" xfId="0" applyFont="1" applyBorder="1">
      <alignment vertical="center"/>
    </xf>
    <xf numFmtId="0" fontId="5" fillId="0" borderId="15" xfId="0" applyFont="1" applyBorder="1">
      <alignment vertical="center"/>
    </xf>
    <xf numFmtId="0" fontId="11" fillId="3" borderId="20" xfId="0" applyFont="1" applyFill="1" applyBorder="1" applyAlignment="1">
      <alignment horizontal="center" vertical="center"/>
    </xf>
    <xf numFmtId="0" fontId="5" fillId="0" borderId="2" xfId="0" applyFont="1" applyBorder="1">
      <alignment vertical="center"/>
    </xf>
    <xf numFmtId="0" fontId="4" fillId="0" borderId="0" xfId="0" applyFont="1" applyAlignment="1">
      <alignment horizontal="center" vertical="center"/>
    </xf>
    <xf numFmtId="0" fontId="4" fillId="0" borderId="24" xfId="0" applyFont="1" applyBorder="1">
      <alignment vertical="center"/>
    </xf>
    <xf numFmtId="0" fontId="17" fillId="0" borderId="1" xfId="0" applyFont="1" applyBorder="1">
      <alignment vertical="center"/>
    </xf>
    <xf numFmtId="0" fontId="17" fillId="0" borderId="0" xfId="0" applyFont="1">
      <alignment vertical="center"/>
    </xf>
    <xf numFmtId="0" fontId="4" fillId="0" borderId="3" xfId="0" applyFont="1" applyBorder="1" applyProtection="1">
      <alignment vertical="center"/>
      <protection locked="0"/>
    </xf>
    <xf numFmtId="0" fontId="4" fillId="0" borderId="4" xfId="0" applyFont="1" applyBorder="1" applyProtection="1">
      <alignment vertical="center"/>
      <protection locked="0"/>
    </xf>
    <xf numFmtId="0" fontId="4" fillId="0" borderId="9" xfId="0" applyFont="1" applyBorder="1" applyProtection="1">
      <alignment vertical="center"/>
      <protection locked="0"/>
    </xf>
    <xf numFmtId="0" fontId="4" fillId="0" borderId="5" xfId="0" applyFont="1" applyBorder="1" applyProtection="1">
      <alignment vertical="center"/>
      <protection locked="0"/>
    </xf>
    <xf numFmtId="0" fontId="24"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12" fillId="0" borderId="0" xfId="0" applyFont="1">
      <alignment vertical="center"/>
    </xf>
    <xf numFmtId="0" fontId="19" fillId="0" borderId="0" xfId="0" applyFont="1" applyAlignment="1">
      <alignment horizontal="center" vertical="top"/>
    </xf>
    <xf numFmtId="58" fontId="12" fillId="0" borderId="0" xfId="0" applyNumberFormat="1" applyFont="1" applyAlignment="1">
      <alignment horizontal="left" vertical="center"/>
    </xf>
    <xf numFmtId="0" fontId="20" fillId="0" borderId="0" xfId="0" applyFont="1" applyAlignment="1">
      <alignment horizontal="left" vertical="center"/>
    </xf>
    <xf numFmtId="0" fontId="21" fillId="0" borderId="0" xfId="0" applyFont="1">
      <alignment vertical="center"/>
    </xf>
    <xf numFmtId="0" fontId="21" fillId="0" borderId="25" xfId="0" applyFont="1" applyBorder="1">
      <alignment vertical="center"/>
    </xf>
    <xf numFmtId="0" fontId="21" fillId="0" borderId="0" xfId="0" applyFont="1" applyAlignment="1">
      <alignment horizontal="center" vertical="center"/>
    </xf>
    <xf numFmtId="0" fontId="20" fillId="0" borderId="0" xfId="0" applyFont="1" applyAlignment="1">
      <alignment horizontal="center" vertical="center"/>
    </xf>
    <xf numFmtId="58" fontId="19" fillId="0" borderId="0" xfId="0" applyNumberFormat="1" applyFont="1" applyAlignment="1">
      <alignment horizontal="left" vertical="center"/>
    </xf>
    <xf numFmtId="0" fontId="23" fillId="0" borderId="0" xfId="0" applyFont="1" applyProtection="1">
      <alignment vertical="center"/>
      <protection locked="0"/>
    </xf>
    <xf numFmtId="0" fontId="23" fillId="0" borderId="0" xfId="0" applyFont="1" applyAlignment="1" applyProtection="1">
      <alignment vertical="center" wrapText="1"/>
      <protection locked="0"/>
    </xf>
    <xf numFmtId="58" fontId="23" fillId="0" borderId="0" xfId="0" applyNumberFormat="1" applyFont="1" applyAlignment="1" applyProtection="1">
      <alignment horizontal="left" vertical="center"/>
      <protection locked="0"/>
    </xf>
    <xf numFmtId="0" fontId="4" fillId="0" borderId="13" xfId="0" applyFont="1" applyBorder="1" applyAlignment="1">
      <alignment horizontal="center" vertical="center"/>
    </xf>
    <xf numFmtId="0" fontId="20" fillId="0" borderId="3" xfId="0" applyFont="1" applyBorder="1" applyAlignment="1">
      <alignment horizontal="center" vertical="center"/>
    </xf>
    <xf numFmtId="0" fontId="22" fillId="0" borderId="3" xfId="0" applyFont="1" applyBorder="1" applyAlignment="1">
      <alignment horizontal="center" vertical="center"/>
    </xf>
    <xf numFmtId="0" fontId="4" fillId="0" borderId="14" xfId="0" applyFont="1" applyBorder="1" applyAlignment="1">
      <alignment horizontal="center" vertical="center"/>
    </xf>
    <xf numFmtId="0" fontId="20" fillId="0" borderId="4" xfId="0" applyFont="1" applyBorder="1" applyAlignment="1">
      <alignment horizontal="center" vertical="center"/>
    </xf>
    <xf numFmtId="0" fontId="22" fillId="0" borderId="4" xfId="0" applyFont="1" applyBorder="1" applyAlignment="1">
      <alignment horizontal="center" vertical="center"/>
    </xf>
    <xf numFmtId="0" fontId="20" fillId="0" borderId="9" xfId="0" applyFont="1" applyBorder="1" applyAlignment="1">
      <alignment horizontal="center" vertical="center"/>
    </xf>
    <xf numFmtId="0" fontId="22" fillId="0" borderId="9" xfId="0" applyFont="1" applyBorder="1" applyAlignment="1">
      <alignment horizontal="center" vertical="center"/>
    </xf>
    <xf numFmtId="0" fontId="17" fillId="0" borderId="17" xfId="0" applyFont="1" applyBorder="1">
      <alignment vertical="center"/>
    </xf>
    <xf numFmtId="0" fontId="20" fillId="0" borderId="8" xfId="0" applyFont="1" applyBorder="1" applyAlignment="1">
      <alignment horizontal="center" vertical="center"/>
    </xf>
    <xf numFmtId="0" fontId="20" fillId="0" borderId="1" xfId="0" applyFont="1" applyBorder="1" applyAlignment="1" applyProtection="1">
      <alignment horizontal="right" vertical="center"/>
      <protection locked="0"/>
    </xf>
    <xf numFmtId="0" fontId="20" fillId="0" borderId="7" xfId="0" applyFont="1" applyBorder="1" applyAlignment="1">
      <alignment horizontal="center" vertical="center"/>
    </xf>
    <xf numFmtId="0" fontId="22" fillId="0" borderId="5" xfId="0" applyFont="1" applyBorder="1" applyAlignment="1">
      <alignment horizontal="center" vertical="center"/>
    </xf>
    <xf numFmtId="0" fontId="4" fillId="0" borderId="26" xfId="0" applyFont="1" applyBorder="1" applyAlignment="1">
      <alignment horizontal="center" vertical="center"/>
    </xf>
    <xf numFmtId="0" fontId="20" fillId="0" borderId="1" xfId="0" applyFont="1" applyBorder="1" applyAlignment="1">
      <alignment horizontal="righ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2" fillId="0" borderId="8" xfId="0" applyFont="1" applyBorder="1" applyAlignment="1">
      <alignment horizontal="center" vertical="center"/>
    </xf>
    <xf numFmtId="0" fontId="22" fillId="0" borderId="7" xfId="0" applyFont="1" applyBorder="1" applyAlignment="1">
      <alignment horizontal="center" vertical="center"/>
    </xf>
    <xf numFmtId="0" fontId="4" fillId="0" borderId="5" xfId="0" applyFont="1" applyBorder="1" applyAlignment="1">
      <alignment horizontal="center" vertical="center"/>
    </xf>
    <xf numFmtId="0" fontId="20" fillId="0" borderId="1" xfId="0" applyFont="1" applyBorder="1" applyAlignment="1">
      <alignment horizontal="center" vertical="center"/>
    </xf>
    <xf numFmtId="0" fontId="20" fillId="0" borderId="6" xfId="0" applyFont="1" applyBorder="1" applyAlignment="1">
      <alignment horizontal="center" vertical="center"/>
    </xf>
    <xf numFmtId="0" fontId="20" fillId="0" borderId="24" xfId="0" applyFont="1" applyBorder="1" applyAlignment="1">
      <alignment horizontal="center" vertical="center"/>
    </xf>
    <xf numFmtId="0" fontId="20" fillId="0" borderId="24" xfId="0" applyFont="1" applyBorder="1" applyAlignment="1">
      <alignment horizontal="right" vertical="center"/>
    </xf>
    <xf numFmtId="0" fontId="22" fillId="0" borderId="24" xfId="0" applyFont="1" applyBorder="1" applyAlignment="1">
      <alignment horizontal="center" vertical="center"/>
    </xf>
    <xf numFmtId="0" fontId="17" fillId="0" borderId="1" xfId="0" applyFont="1" applyBorder="1" applyAlignment="1">
      <alignment vertical="center" shrinkToFit="1"/>
    </xf>
    <xf numFmtId="0" fontId="12" fillId="0" borderId="15" xfId="0" applyFont="1" applyBorder="1" applyAlignment="1">
      <alignment horizontal="left" vertical="center" shrinkToFit="1"/>
    </xf>
    <xf numFmtId="0" fontId="17" fillId="0" borderId="2" xfId="0" applyFont="1" applyBorder="1" applyAlignment="1">
      <alignment vertical="center" shrinkToFit="1"/>
    </xf>
    <xf numFmtId="58" fontId="12" fillId="0" borderId="8" xfId="0" applyNumberFormat="1" applyFont="1" applyBorder="1" applyAlignment="1">
      <alignment horizontal="left" vertical="center" shrinkToFit="1"/>
    </xf>
    <xf numFmtId="0" fontId="17" fillId="0" borderId="0" xfId="0" applyFont="1" applyAlignment="1">
      <alignment vertical="center" shrinkToFit="1"/>
    </xf>
    <xf numFmtId="0" fontId="5" fillId="0" borderId="1" xfId="0" applyFont="1" applyBorder="1" applyAlignment="1">
      <alignment horizontal="left" vertical="center" shrinkToFit="1"/>
    </xf>
    <xf numFmtId="0" fontId="19" fillId="0" borderId="27" xfId="0" applyFont="1" applyBorder="1" applyAlignment="1">
      <alignment horizontal="center" vertical="center" shrinkToFit="1"/>
    </xf>
    <xf numFmtId="0" fontId="5" fillId="0" borderId="27" xfId="0" applyFont="1" applyBorder="1" applyAlignment="1">
      <alignment vertical="center" shrinkToFit="1"/>
    </xf>
    <xf numFmtId="0" fontId="19" fillId="0" borderId="28" xfId="0" applyFont="1" applyBorder="1" applyAlignment="1">
      <alignment horizontal="center" vertical="center" shrinkToFit="1"/>
    </xf>
    <xf numFmtId="0" fontId="5" fillId="0" borderId="28" xfId="0" applyFont="1" applyBorder="1" applyAlignment="1">
      <alignment vertical="center" shrinkToFit="1"/>
    </xf>
    <xf numFmtId="0" fontId="19" fillId="0" borderId="29" xfId="0" applyFont="1" applyBorder="1" applyAlignment="1">
      <alignment horizontal="center" vertical="center" shrinkToFit="1"/>
    </xf>
    <xf numFmtId="0" fontId="5" fillId="0" borderId="29" xfId="0" applyFont="1" applyBorder="1" applyAlignment="1">
      <alignment vertical="center" shrinkToFit="1"/>
    </xf>
    <xf numFmtId="0" fontId="21" fillId="0" borderId="0" xfId="0" applyFont="1" applyAlignment="1">
      <alignment vertical="center" shrinkToFit="1"/>
    </xf>
    <xf numFmtId="0" fontId="22" fillId="0" borderId="0" xfId="0" applyFont="1" applyAlignment="1">
      <alignment horizontal="center" vertical="center" shrinkToFit="1"/>
    </xf>
    <xf numFmtId="0" fontId="4" fillId="0" borderId="0" xfId="0" applyFont="1" applyAlignment="1">
      <alignment vertical="center" shrinkToFit="1"/>
    </xf>
    <xf numFmtId="0" fontId="5" fillId="0" borderId="1" xfId="0" applyFont="1" applyBorder="1" applyAlignment="1">
      <alignment vertical="center" shrinkToFit="1"/>
    </xf>
    <xf numFmtId="0" fontId="19" fillId="0" borderId="1" xfId="0" applyFont="1" applyBorder="1" applyAlignment="1">
      <alignment horizontal="center" vertical="center" shrinkToFit="1"/>
    </xf>
    <xf numFmtId="0" fontId="17" fillId="0" borderId="17" xfId="0" applyFont="1" applyBorder="1">
      <alignment vertical="center"/>
    </xf>
    <xf numFmtId="58" fontId="23" fillId="0" borderId="0" xfId="0" applyNumberFormat="1" applyFont="1" applyAlignment="1" applyProtection="1">
      <alignment horizontal="left" vertical="center"/>
      <protection locked="0"/>
    </xf>
    <xf numFmtId="0" fontId="21" fillId="0" borderId="0" xfId="0" applyFont="1" applyAlignment="1">
      <alignment horizontal="center" vertical="center"/>
    </xf>
    <xf numFmtId="0" fontId="4" fillId="0" borderId="0" xfId="0" applyFont="1" applyBorder="1">
      <alignment vertical="center"/>
    </xf>
    <xf numFmtId="0" fontId="4" fillId="0" borderId="0" xfId="0" applyFont="1" applyBorder="1" applyAlignment="1">
      <alignment horizontal="center" vertical="center" shrinkToFit="1"/>
    </xf>
    <xf numFmtId="58" fontId="4" fillId="4" borderId="15" xfId="0" applyNumberFormat="1" applyFont="1" applyFill="1" applyBorder="1" applyAlignment="1" applyProtection="1">
      <alignment vertical="center" shrinkToFit="1"/>
      <protection locked="0"/>
    </xf>
    <xf numFmtId="0" fontId="20" fillId="4" borderId="3" xfId="0" applyFont="1" applyFill="1" applyBorder="1" applyAlignment="1" applyProtection="1">
      <alignment horizontal="right" vertical="center"/>
      <protection locked="0"/>
    </xf>
    <xf numFmtId="0" fontId="20" fillId="4" borderId="4" xfId="0" applyFont="1" applyFill="1" applyBorder="1" applyAlignment="1" applyProtection="1">
      <alignment horizontal="right" vertical="center"/>
      <protection locked="0"/>
    </xf>
    <xf numFmtId="0" fontId="20" fillId="4" borderId="0" xfId="0" applyFont="1" applyFill="1" applyProtection="1">
      <alignment vertical="center"/>
      <protection locked="0"/>
    </xf>
    <xf numFmtId="0" fontId="20" fillId="4" borderId="9" xfId="0" applyFont="1" applyFill="1" applyBorder="1" applyAlignment="1" applyProtection="1">
      <alignment horizontal="right" vertical="center"/>
      <protection locked="0"/>
    </xf>
    <xf numFmtId="0" fontId="17" fillId="0" borderId="1" xfId="0" applyFont="1" applyBorder="1" applyAlignment="1" applyProtection="1">
      <alignment vertical="center" shrinkToFit="1"/>
      <protection locked="0"/>
    </xf>
    <xf numFmtId="0" fontId="17" fillId="0" borderId="1" xfId="0" applyFont="1" applyFill="1" applyBorder="1" applyAlignment="1" applyProtection="1">
      <alignment vertical="center" shrinkToFit="1"/>
      <protection locked="0"/>
    </xf>
    <xf numFmtId="0" fontId="17" fillId="0" borderId="1" xfId="0" applyFont="1" applyFill="1" applyBorder="1" applyAlignment="1">
      <alignment vertical="center" shrinkToFit="1"/>
    </xf>
    <xf numFmtId="0" fontId="20" fillId="0" borderId="9" xfId="0" applyFont="1" applyBorder="1" applyAlignment="1" applyProtection="1">
      <alignment horizontal="right" vertical="center"/>
      <protection locked="0"/>
    </xf>
    <xf numFmtId="0" fontId="13" fillId="0" borderId="0" xfId="0" applyFont="1" applyAlignment="1">
      <alignment horizontal="left" vertical="center" wrapText="1"/>
    </xf>
    <xf numFmtId="0" fontId="4" fillId="0" borderId="0" xfId="0" applyFont="1" applyAlignment="1">
      <alignment horizontal="left" vertical="center"/>
    </xf>
    <xf numFmtId="58" fontId="13" fillId="0" borderId="0" xfId="0" applyNumberFormat="1" applyFont="1" applyAlignment="1">
      <alignment horizontal="left" vertical="center"/>
    </xf>
    <xf numFmtId="0" fontId="4" fillId="0" borderId="7" xfId="0" applyFont="1" applyBorder="1" applyAlignment="1">
      <alignment horizontal="center" vertical="center"/>
    </xf>
    <xf numFmtId="0" fontId="4" fillId="0" borderId="17" xfId="0" applyFont="1" applyBorder="1" applyAlignment="1">
      <alignment horizontal="center" vertical="center"/>
    </xf>
    <xf numFmtId="0" fontId="4" fillId="0" borderId="8" xfId="0" applyFont="1" applyBorder="1" applyAlignment="1">
      <alignment horizontal="center" vertical="center"/>
    </xf>
    <xf numFmtId="0" fontId="0" fillId="0" borderId="17" xfId="0" applyBorder="1">
      <alignment vertical="center"/>
    </xf>
    <xf numFmtId="0" fontId="0" fillId="0" borderId="8" xfId="0" applyBorder="1">
      <alignment vertical="center"/>
    </xf>
    <xf numFmtId="0" fontId="17" fillId="0" borderId="0" xfId="0" applyFont="1" applyAlignment="1">
      <alignment horizontal="center" vertical="center"/>
    </xf>
    <xf numFmtId="0" fontId="11" fillId="0" borderId="0" xfId="0" applyFont="1" applyAlignment="1">
      <alignment horizontal="center" vertical="center"/>
    </xf>
    <xf numFmtId="0" fontId="7" fillId="0" borderId="7" xfId="0" applyFont="1" applyBorder="1" applyAlignment="1">
      <alignment horizontal="left" vertical="center"/>
    </xf>
    <xf numFmtId="0" fontId="7" fillId="0" borderId="17" xfId="0" applyFont="1" applyBorder="1" applyAlignment="1">
      <alignment horizontal="left" vertical="center"/>
    </xf>
    <xf numFmtId="0" fontId="7" fillId="0" borderId="8" xfId="0" applyFont="1" applyBorder="1" applyAlignment="1">
      <alignment horizontal="left" vertical="center"/>
    </xf>
    <xf numFmtId="0" fontId="3" fillId="3" borderId="7" xfId="0" applyFont="1" applyFill="1" applyBorder="1" applyAlignment="1">
      <alignment horizontal="left" vertical="center"/>
    </xf>
    <xf numFmtId="0" fontId="3" fillId="3" borderId="17" xfId="0" applyFont="1" applyFill="1" applyBorder="1" applyAlignment="1">
      <alignment horizontal="left" vertical="center"/>
    </xf>
    <xf numFmtId="0" fontId="3" fillId="3" borderId="8" xfId="0" applyFont="1" applyFill="1" applyBorder="1" applyAlignment="1">
      <alignment horizontal="left" vertical="center"/>
    </xf>
    <xf numFmtId="58" fontId="3" fillId="3" borderId="7" xfId="0" applyNumberFormat="1" applyFont="1" applyFill="1" applyBorder="1" applyAlignment="1">
      <alignment horizontal="left" vertical="center"/>
    </xf>
    <xf numFmtId="58" fontId="3" fillId="3" borderId="17" xfId="0" applyNumberFormat="1" applyFont="1" applyFill="1" applyBorder="1" applyAlignment="1">
      <alignment horizontal="left" vertical="center"/>
    </xf>
    <xf numFmtId="58" fontId="3" fillId="3" borderId="8" xfId="0" applyNumberFormat="1" applyFont="1" applyFill="1" applyBorder="1" applyAlignment="1">
      <alignment horizontal="left" vertical="center"/>
    </xf>
    <xf numFmtId="0" fontId="17" fillId="0" borderId="7" xfId="0" applyFont="1" applyBorder="1" applyAlignment="1">
      <alignment horizontal="center" vertical="center" shrinkToFit="1"/>
    </xf>
    <xf numFmtId="0" fontId="17" fillId="0" borderId="8" xfId="0" applyFont="1" applyBorder="1" applyAlignment="1">
      <alignment horizontal="center" vertical="center" shrinkToFit="1"/>
    </xf>
    <xf numFmtId="177" fontId="4" fillId="0" borderId="0" xfId="0" applyNumberFormat="1" applyFont="1" applyBorder="1" applyAlignment="1">
      <alignment horizontal="center" vertical="center" shrinkToFit="1"/>
    </xf>
    <xf numFmtId="176" fontId="4" fillId="0" borderId="0" xfId="0" applyNumberFormat="1" applyFont="1" applyBorder="1" applyAlignment="1">
      <alignment horizontal="center" vertical="center" shrinkToFit="1"/>
    </xf>
    <xf numFmtId="0" fontId="19" fillId="0" borderId="0" xfId="0" applyFont="1" applyAlignment="1">
      <alignment horizontal="center"/>
    </xf>
    <xf numFmtId="0" fontId="19" fillId="0" borderId="0" xfId="0" applyFont="1" applyAlignment="1">
      <alignment horizontal="center" vertical="center"/>
    </xf>
    <xf numFmtId="0" fontId="20" fillId="0" borderId="7" xfId="0" applyFont="1" applyBorder="1" applyAlignment="1">
      <alignment horizontal="center" vertical="center" wrapText="1" shrinkToFit="1"/>
    </xf>
    <xf numFmtId="0" fontId="20" fillId="0" borderId="17" xfId="0" applyFont="1" applyBorder="1" applyAlignment="1">
      <alignment horizontal="center" vertical="center" shrinkToFit="1"/>
    </xf>
    <xf numFmtId="0" fontId="20" fillId="0" borderId="8" xfId="0" applyFont="1" applyBorder="1" applyAlignment="1">
      <alignment horizontal="center" vertical="center" shrinkToFit="1"/>
    </xf>
    <xf numFmtId="176" fontId="19" fillId="0" borderId="17" xfId="0" applyNumberFormat="1" applyFont="1" applyBorder="1" applyAlignment="1">
      <alignment horizontal="center" vertical="center" shrinkToFit="1"/>
    </xf>
    <xf numFmtId="176" fontId="19" fillId="0" borderId="8" xfId="0" applyNumberFormat="1" applyFont="1" applyBorder="1" applyAlignment="1">
      <alignment horizontal="center" vertical="center" shrinkToFit="1"/>
    </xf>
    <xf numFmtId="0" fontId="21" fillId="0" borderId="7" xfId="0" applyFont="1" applyBorder="1" applyAlignment="1">
      <alignment horizontal="center" vertical="center" shrinkToFit="1"/>
    </xf>
    <xf numFmtId="0" fontId="21" fillId="0" borderId="17" xfId="0" applyFont="1" applyBorder="1" applyAlignment="1">
      <alignment horizontal="center" vertical="center" shrinkToFit="1"/>
    </xf>
    <xf numFmtId="0" fontId="21" fillId="0" borderId="8" xfId="0" applyFont="1" applyBorder="1" applyAlignment="1">
      <alignment horizontal="center" vertical="center" shrinkToFit="1"/>
    </xf>
    <xf numFmtId="0" fontId="25" fillId="0" borderId="7" xfId="0" applyFont="1" applyBorder="1" applyAlignment="1">
      <alignment horizontal="center" vertical="center" shrinkToFit="1"/>
    </xf>
    <xf numFmtId="0" fontId="25" fillId="0" borderId="8" xfId="0" applyFont="1" applyBorder="1" applyAlignment="1">
      <alignment horizontal="center" vertical="center" shrinkToFit="1"/>
    </xf>
    <xf numFmtId="177" fontId="4" fillId="4" borderId="7" xfId="0" applyNumberFormat="1" applyFont="1" applyFill="1" applyBorder="1" applyAlignment="1" applyProtection="1">
      <alignment horizontal="left" vertical="center" shrinkToFit="1"/>
      <protection locked="0"/>
    </xf>
    <xf numFmtId="177" fontId="4" fillId="4" borderId="17" xfId="0" applyNumberFormat="1" applyFont="1" applyFill="1" applyBorder="1" applyAlignment="1" applyProtection="1">
      <alignment horizontal="left" vertical="center" shrinkToFit="1"/>
      <protection locked="0"/>
    </xf>
    <xf numFmtId="177" fontId="4" fillId="4" borderId="8" xfId="0" applyNumberFormat="1" applyFont="1" applyFill="1" applyBorder="1" applyAlignment="1" applyProtection="1">
      <alignment horizontal="left" vertical="center" shrinkToFit="1"/>
      <protection locked="0"/>
    </xf>
    <xf numFmtId="0" fontId="20" fillId="0" borderId="30" xfId="0" applyFont="1" applyBorder="1" applyAlignment="1">
      <alignment horizontal="left" vertical="center" shrinkToFit="1"/>
    </xf>
    <xf numFmtId="0" fontId="21" fillId="0" borderId="32" xfId="0" applyFont="1" applyBorder="1" applyAlignment="1">
      <alignment horizontal="center" vertical="center" shrinkToFit="1"/>
    </xf>
    <xf numFmtId="0" fontId="21" fillId="0" borderId="24" xfId="0" applyFont="1" applyBorder="1" applyAlignment="1">
      <alignment horizontal="center" vertical="center" shrinkToFit="1"/>
    </xf>
    <xf numFmtId="0" fontId="21" fillId="0" borderId="31" xfId="0" applyFont="1" applyBorder="1" applyAlignment="1">
      <alignment horizontal="center" vertical="center" shrinkToFit="1"/>
    </xf>
    <xf numFmtId="0" fontId="21" fillId="0" borderId="37" xfId="0" applyFont="1" applyBorder="1" applyAlignment="1">
      <alignment horizontal="center" vertical="center" shrinkToFit="1"/>
    </xf>
    <xf numFmtId="0" fontId="21" fillId="0" borderId="0" xfId="0" applyFont="1" applyAlignment="1">
      <alignment horizontal="center" vertical="center" shrinkToFit="1"/>
    </xf>
    <xf numFmtId="0" fontId="21" fillId="0" borderId="25" xfId="0" applyFont="1" applyBorder="1" applyAlignment="1">
      <alignment horizontal="center" vertical="center" shrinkToFit="1"/>
    </xf>
    <xf numFmtId="0" fontId="21" fillId="0" borderId="6" xfId="0" applyFont="1" applyBorder="1" applyAlignment="1">
      <alignment horizontal="center" vertical="center" shrinkToFit="1"/>
    </xf>
    <xf numFmtId="0" fontId="21" fillId="0" borderId="30" xfId="0" applyFont="1" applyBorder="1" applyAlignment="1">
      <alignment horizontal="center" vertical="center" shrinkToFit="1"/>
    </xf>
    <xf numFmtId="0" fontId="21" fillId="0" borderId="15" xfId="0" applyFont="1" applyBorder="1" applyAlignment="1">
      <alignment horizontal="center" vertical="center" shrinkToFit="1"/>
    </xf>
    <xf numFmtId="0" fontId="5" fillId="0" borderId="38" xfId="0" applyFont="1" applyBorder="1" applyAlignment="1">
      <alignment horizontal="center" vertical="center" shrinkToFit="1"/>
    </xf>
    <xf numFmtId="0" fontId="5" fillId="0" borderId="39" xfId="0" applyFont="1" applyBorder="1" applyAlignment="1">
      <alignment horizontal="center" vertical="center" shrinkToFit="1"/>
    </xf>
    <xf numFmtId="0" fontId="5" fillId="0" borderId="33" xfId="0" applyFont="1" applyBorder="1" applyAlignment="1">
      <alignment horizontal="center" vertical="center" shrinkToFit="1"/>
    </xf>
    <xf numFmtId="0" fontId="5" fillId="0" borderId="34" xfId="0" applyFont="1" applyBorder="1" applyAlignment="1">
      <alignment horizontal="center" vertical="center" shrinkToFit="1"/>
    </xf>
    <xf numFmtId="0" fontId="5" fillId="0" borderId="35" xfId="0" applyFont="1" applyBorder="1" applyAlignment="1">
      <alignment horizontal="center" vertical="center" shrinkToFit="1"/>
    </xf>
    <xf numFmtId="0" fontId="5" fillId="0" borderId="36" xfId="0" applyFont="1" applyBorder="1" applyAlignment="1">
      <alignment horizontal="center" vertical="center" shrinkToFit="1"/>
    </xf>
    <xf numFmtId="0" fontId="5" fillId="0" borderId="0" xfId="0" applyFont="1" applyAlignment="1">
      <alignment horizontal="left" vertical="center" shrinkToFit="1"/>
    </xf>
    <xf numFmtId="58" fontId="5" fillId="0" borderId="0" xfId="0" applyNumberFormat="1" applyFont="1" applyAlignment="1" applyProtection="1">
      <alignment horizontal="left" vertical="center"/>
      <protection locked="0"/>
    </xf>
    <xf numFmtId="0" fontId="12" fillId="0" borderId="14" xfId="0" applyFont="1" applyBorder="1" applyAlignment="1">
      <alignment horizontal="left" vertical="center" shrinkToFit="1"/>
    </xf>
    <xf numFmtId="0" fontId="12" fillId="0" borderId="18" xfId="0" applyFont="1" applyBorder="1" applyAlignment="1">
      <alignment horizontal="left" vertical="center" shrinkToFit="1"/>
    </xf>
    <xf numFmtId="0" fontId="12" fillId="0" borderId="11" xfId="0" applyFont="1" applyBorder="1" applyAlignment="1">
      <alignment horizontal="left" vertical="center" shrinkToFit="1"/>
    </xf>
    <xf numFmtId="177" fontId="5" fillId="0" borderId="0" xfId="0" applyNumberFormat="1" applyFont="1" applyAlignment="1" applyProtection="1">
      <alignment horizontal="left" vertical="center"/>
      <protection locked="0"/>
    </xf>
    <xf numFmtId="58" fontId="17" fillId="0" borderId="30" xfId="0" applyNumberFormat="1" applyFont="1" applyBorder="1" applyAlignment="1">
      <alignment horizontal="left" vertical="center"/>
    </xf>
    <xf numFmtId="0" fontId="12" fillId="0" borderId="13" xfId="0" applyFont="1" applyBorder="1" applyAlignment="1">
      <alignment horizontal="left" vertical="center" shrinkToFit="1"/>
    </xf>
    <xf numFmtId="0" fontId="12" fillId="0" borderId="16" xfId="0" applyFont="1" applyBorder="1" applyAlignment="1">
      <alignment horizontal="left" vertical="center" shrinkToFit="1"/>
    </xf>
    <xf numFmtId="0" fontId="12" fillId="0" borderId="10" xfId="0" applyFont="1" applyBorder="1" applyAlignment="1">
      <alignment horizontal="left" vertical="center" shrinkToFit="1"/>
    </xf>
    <xf numFmtId="0" fontId="17" fillId="0" borderId="7" xfId="0" applyFont="1" applyBorder="1" applyAlignment="1">
      <alignment horizontal="center" vertical="center"/>
    </xf>
    <xf numFmtId="0" fontId="17" fillId="0" borderId="17" xfId="0" applyFont="1" applyBorder="1" applyAlignment="1">
      <alignment horizontal="center" vertical="center"/>
    </xf>
    <xf numFmtId="0" fontId="17" fillId="0" borderId="8" xfId="0" applyFont="1" applyBorder="1" applyAlignment="1">
      <alignment horizontal="center" vertical="center"/>
    </xf>
    <xf numFmtId="0" fontId="19" fillId="4" borderId="32" xfId="0" applyFont="1" applyFill="1" applyBorder="1" applyAlignment="1">
      <alignment horizontal="center" vertical="center" shrinkToFit="1"/>
    </xf>
    <xf numFmtId="0" fontId="19" fillId="4" borderId="31" xfId="0" applyFont="1" applyFill="1" applyBorder="1" applyAlignment="1">
      <alignment horizontal="center" vertical="center" shrinkToFit="1"/>
    </xf>
    <xf numFmtId="0" fontId="19" fillId="4" borderId="6" xfId="0" applyFont="1" applyFill="1" applyBorder="1" applyAlignment="1">
      <alignment horizontal="center" vertical="center" shrinkToFit="1"/>
    </xf>
    <xf numFmtId="0" fontId="19" fillId="4" borderId="15" xfId="0" applyFont="1" applyFill="1" applyBorder="1" applyAlignment="1">
      <alignment horizontal="center" vertical="center" shrinkToFit="1"/>
    </xf>
    <xf numFmtId="177" fontId="26" fillId="4" borderId="32" xfId="0" applyNumberFormat="1" applyFont="1" applyFill="1" applyBorder="1" applyAlignment="1" applyProtection="1">
      <alignment horizontal="center" vertical="center" shrinkToFit="1"/>
      <protection locked="0"/>
    </xf>
    <xf numFmtId="177" fontId="26" fillId="4" borderId="24" xfId="0" applyNumberFormat="1" applyFont="1" applyFill="1" applyBorder="1" applyAlignment="1" applyProtection="1">
      <alignment horizontal="center" vertical="center" shrinkToFit="1"/>
      <protection locked="0"/>
    </xf>
    <xf numFmtId="177" fontId="26" fillId="4" borderId="31" xfId="0" applyNumberFormat="1" applyFont="1" applyFill="1" applyBorder="1" applyAlignment="1" applyProtection="1">
      <alignment horizontal="center" vertical="center" shrinkToFit="1"/>
      <protection locked="0"/>
    </xf>
    <xf numFmtId="177" fontId="26" fillId="4" borderId="6" xfId="0" applyNumberFormat="1" applyFont="1" applyFill="1" applyBorder="1" applyAlignment="1" applyProtection="1">
      <alignment horizontal="center" vertical="center" shrinkToFit="1"/>
      <protection locked="0"/>
    </xf>
    <xf numFmtId="177" fontId="26" fillId="4" borderId="30" xfId="0" applyNumberFormat="1" applyFont="1" applyFill="1" applyBorder="1" applyAlignment="1" applyProtection="1">
      <alignment horizontal="center" vertical="center" shrinkToFit="1"/>
      <protection locked="0"/>
    </xf>
    <xf numFmtId="177" fontId="26" fillId="4" borderId="15" xfId="0" applyNumberFormat="1" applyFont="1" applyFill="1" applyBorder="1" applyAlignment="1" applyProtection="1">
      <alignment horizontal="center" vertical="center" shrinkToFit="1"/>
      <protection locked="0"/>
    </xf>
    <xf numFmtId="0" fontId="26" fillId="4" borderId="32" xfId="0" applyFont="1" applyFill="1" applyBorder="1" applyAlignment="1">
      <alignment horizontal="center" vertical="center"/>
    </xf>
    <xf numFmtId="0" fontId="26" fillId="4" borderId="24" xfId="0" applyFont="1" applyFill="1" applyBorder="1" applyAlignment="1">
      <alignment horizontal="center" vertical="center"/>
    </xf>
    <xf numFmtId="0" fontId="26" fillId="4" borderId="31" xfId="0" applyFont="1" applyFill="1" applyBorder="1" applyAlignment="1">
      <alignment horizontal="center" vertical="center"/>
    </xf>
    <xf numFmtId="0" fontId="26" fillId="4" borderId="6" xfId="0" applyFont="1" applyFill="1" applyBorder="1" applyAlignment="1">
      <alignment horizontal="center" vertical="center"/>
    </xf>
    <xf numFmtId="0" fontId="26" fillId="4" borderId="30" xfId="0" applyFont="1" applyFill="1" applyBorder="1" applyAlignment="1">
      <alignment horizontal="center" vertical="center"/>
    </xf>
    <xf numFmtId="0" fontId="26" fillId="4" borderId="15" xfId="0" applyFont="1" applyFill="1" applyBorder="1" applyAlignment="1">
      <alignment horizontal="center" vertical="center"/>
    </xf>
    <xf numFmtId="0" fontId="4" fillId="4" borderId="7" xfId="0" applyFont="1" applyFill="1" applyBorder="1" applyAlignment="1" applyProtection="1">
      <alignment horizontal="center" vertical="center" shrinkToFit="1"/>
      <protection locked="0"/>
    </xf>
    <xf numFmtId="0" fontId="4" fillId="4" borderId="17" xfId="0" applyFont="1" applyFill="1" applyBorder="1" applyAlignment="1" applyProtection="1">
      <alignment horizontal="center" vertical="center" shrinkToFit="1"/>
      <protection locked="0"/>
    </xf>
    <xf numFmtId="0" fontId="4" fillId="4" borderId="8" xfId="0" applyFont="1" applyFill="1" applyBorder="1" applyAlignment="1" applyProtection="1">
      <alignment horizontal="center" vertical="center" shrinkToFit="1"/>
      <protection locked="0"/>
    </xf>
    <xf numFmtId="0" fontId="17" fillId="0" borderId="40" xfId="0" applyFont="1" applyBorder="1" applyAlignment="1">
      <alignment horizontal="center" vertical="center" shrinkToFit="1"/>
    </xf>
    <xf numFmtId="0" fontId="17" fillId="0" borderId="2" xfId="0" applyFont="1" applyBorder="1" applyAlignment="1">
      <alignment horizontal="center" vertical="center" shrinkToFit="1"/>
    </xf>
    <xf numFmtId="0" fontId="18" fillId="0" borderId="7" xfId="0" applyFont="1" applyBorder="1" applyAlignment="1">
      <alignment horizontal="center" vertical="center" wrapText="1" shrinkToFit="1"/>
    </xf>
    <xf numFmtId="0" fontId="18" fillId="0" borderId="17" xfId="0" applyFont="1" applyBorder="1" applyAlignment="1">
      <alignment horizontal="center" vertical="center" wrapText="1" shrinkToFit="1"/>
    </xf>
    <xf numFmtId="0" fontId="18" fillId="0" borderId="8" xfId="0" applyFont="1" applyBorder="1" applyAlignment="1">
      <alignment horizontal="center" vertical="center" wrapText="1" shrinkToFit="1"/>
    </xf>
  </cellXfs>
  <cellStyles count="1">
    <cellStyle name="標準" xfId="0" builtinId="0"/>
  </cellStyles>
  <dxfs count="62">
    <dxf>
      <font>
        <b/>
        <i val="0"/>
        <color rgb="FFFF0000"/>
      </font>
    </dxf>
    <dxf>
      <font>
        <b/>
        <i val="0"/>
        <u val="none"/>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condense val="0"/>
        <extend val="0"/>
        <color indexed="10"/>
      </font>
    </dxf>
    <dxf>
      <font>
        <condense val="0"/>
        <extend val="0"/>
        <color indexed="10"/>
      </font>
    </dxf>
    <dxf>
      <font>
        <b/>
        <i val="0"/>
        <condense val="0"/>
        <extend val="0"/>
        <color indexed="10"/>
      </font>
    </dxf>
    <dxf>
      <font>
        <b/>
        <i val="0"/>
        <color rgb="FFFF0000"/>
      </font>
    </dxf>
    <dxf>
      <font>
        <b/>
        <i val="0"/>
        <u val="none"/>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condense val="0"/>
        <extend val="0"/>
        <color indexed="10"/>
      </font>
    </dxf>
    <dxf>
      <font>
        <condense val="0"/>
        <extend val="0"/>
        <color indexed="10"/>
      </font>
    </dxf>
    <dxf>
      <font>
        <b/>
        <i val="0"/>
        <condense val="0"/>
        <extend val="0"/>
        <color indexed="10"/>
      </font>
    </dxf>
    <dxf>
      <font>
        <b/>
        <i val="0"/>
        <color rgb="FFFF0000"/>
      </font>
    </dxf>
    <dxf>
      <font>
        <b/>
        <i val="0"/>
        <u val="none"/>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condense val="0"/>
        <extend val="0"/>
        <color indexed="10"/>
      </font>
    </dxf>
    <dxf>
      <font>
        <condense val="0"/>
        <extend val="0"/>
        <color indexed="10"/>
      </font>
    </dxf>
    <dxf>
      <font>
        <b/>
        <i val="0"/>
        <condense val="0"/>
        <extend val="0"/>
        <color indexed="10"/>
      </font>
    </dxf>
    <dxf>
      <font>
        <b/>
        <i val="0"/>
        <color rgb="FFFF0000"/>
      </font>
    </dxf>
    <dxf>
      <font>
        <b/>
        <i val="0"/>
        <u val="none"/>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condense val="0"/>
        <extend val="0"/>
        <color indexed="10"/>
      </font>
    </dxf>
    <dxf>
      <font>
        <condense val="0"/>
        <extend val="0"/>
        <color indexed="10"/>
      </font>
    </dxf>
    <dxf>
      <font>
        <b/>
        <i val="0"/>
        <condense val="0"/>
        <extend val="0"/>
        <color indexed="10"/>
      </font>
    </dxf>
    <dxf>
      <font>
        <b/>
        <i val="0"/>
        <color rgb="FFFF0000"/>
      </font>
    </dxf>
    <dxf>
      <font>
        <b/>
        <i val="0"/>
        <u val="none"/>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condense val="0"/>
        <extend val="0"/>
        <color indexed="10"/>
      </font>
    </dxf>
    <dxf>
      <font>
        <condense val="0"/>
        <extend val="0"/>
        <color indexed="10"/>
      </font>
    </dxf>
    <dxf>
      <font>
        <b/>
        <i val="0"/>
        <condense val="0"/>
        <extend val="0"/>
        <color indexed="10"/>
      </font>
    </dxf>
    <dxf>
      <font>
        <condense val="0"/>
        <extend val="0"/>
        <color indexed="10"/>
      </font>
    </dxf>
    <dxf>
      <font>
        <b/>
        <i val="0"/>
        <condense val="0"/>
        <extend val="0"/>
        <color indexed="10"/>
      </font>
    </dxf>
  </dxfs>
  <tableStyles count="0" defaultTableStyle="TableStyleMedium9" defaultPivotStyle="PivotStyleLight16"/>
  <colors>
    <mruColors>
      <color rgb="FFCCFFFF"/>
      <color rgb="FFFF0000"/>
      <color rgb="FF66FF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2</xdr:row>
      <xdr:rowOff>57150</xdr:rowOff>
    </xdr:from>
    <xdr:to>
      <xdr:col>12</xdr:col>
      <xdr:colOff>114300</xdr:colOff>
      <xdr:row>81</xdr:row>
      <xdr:rowOff>66675</xdr:rowOff>
    </xdr:to>
    <xdr:sp macro="" textlink="">
      <xdr:nvSpPr>
        <xdr:cNvPr id="17920" name="Rectangle 1">
          <a:extLst>
            <a:ext uri="{FF2B5EF4-FFF2-40B4-BE49-F238E27FC236}">
              <a16:creationId xmlns:a16="http://schemas.microsoft.com/office/drawing/2014/main" id="{DBDC70C6-D033-DDE6-73B2-99841F8A806F}"/>
            </a:ext>
          </a:extLst>
        </xdr:cNvPr>
        <xdr:cNvSpPr>
          <a:spLocks noChangeArrowheads="1"/>
        </xdr:cNvSpPr>
      </xdr:nvSpPr>
      <xdr:spPr bwMode="auto">
        <a:xfrm>
          <a:off x="104775" y="1057275"/>
          <a:ext cx="8810625" cy="14297025"/>
        </a:xfrm>
        <a:prstGeom prst="rect">
          <a:avLst/>
        </a:prstGeom>
        <a:noFill/>
        <a:ln w="12700" cap="rnd">
          <a:solidFill>
            <a:srgbClr val="000000"/>
          </a:solidFill>
          <a:prstDash val="sysDot"/>
          <a:miter lim="800000"/>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0</xdr:colOff>
      <xdr:row>65</xdr:row>
      <xdr:rowOff>38100</xdr:rowOff>
    </xdr:from>
    <xdr:to>
      <xdr:col>12</xdr:col>
      <xdr:colOff>0</xdr:colOff>
      <xdr:row>67</xdr:row>
      <xdr:rowOff>0</xdr:rowOff>
    </xdr:to>
    <xdr:sp macro="" textlink="">
      <xdr:nvSpPr>
        <xdr:cNvPr id="5122" name="Text Box 2">
          <a:extLst>
            <a:ext uri="{FF2B5EF4-FFF2-40B4-BE49-F238E27FC236}">
              <a16:creationId xmlns:a16="http://schemas.microsoft.com/office/drawing/2014/main" id="{F8816B18-5E40-DADD-06CA-54489C21A41B}"/>
            </a:ext>
          </a:extLst>
        </xdr:cNvPr>
        <xdr:cNvSpPr txBox="1">
          <a:spLocks noChangeArrowheads="1"/>
        </xdr:cNvSpPr>
      </xdr:nvSpPr>
      <xdr:spPr bwMode="auto">
        <a:xfrm>
          <a:off x="8801100" y="12363450"/>
          <a:ext cx="0" cy="30480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11</xdr:col>
      <xdr:colOff>127635</xdr:colOff>
      <xdr:row>83</xdr:row>
      <xdr:rowOff>0</xdr:rowOff>
    </xdr:from>
    <xdr:to>
      <xdr:col>11</xdr:col>
      <xdr:colOff>1068118</xdr:colOff>
      <xdr:row>83</xdr:row>
      <xdr:rowOff>0</xdr:rowOff>
    </xdr:to>
    <xdr:sp macro="" textlink="">
      <xdr:nvSpPr>
        <xdr:cNvPr id="5123" name="Text Box 3">
          <a:extLst>
            <a:ext uri="{FF2B5EF4-FFF2-40B4-BE49-F238E27FC236}">
              <a16:creationId xmlns:a16="http://schemas.microsoft.com/office/drawing/2014/main" id="{796A940A-2018-BA50-F169-52C4D541E2BD}"/>
            </a:ext>
          </a:extLst>
        </xdr:cNvPr>
        <xdr:cNvSpPr txBox="1">
          <a:spLocks noChangeArrowheads="1"/>
        </xdr:cNvSpPr>
      </xdr:nvSpPr>
      <xdr:spPr bwMode="auto">
        <a:xfrm>
          <a:off x="6924675" y="15592425"/>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11</xdr:col>
      <xdr:colOff>127635</xdr:colOff>
      <xdr:row>83</xdr:row>
      <xdr:rowOff>0</xdr:rowOff>
    </xdr:from>
    <xdr:to>
      <xdr:col>11</xdr:col>
      <xdr:colOff>1068118</xdr:colOff>
      <xdr:row>83</xdr:row>
      <xdr:rowOff>0</xdr:rowOff>
    </xdr:to>
    <xdr:sp macro="" textlink="">
      <xdr:nvSpPr>
        <xdr:cNvPr id="5124" name="Text Box 4">
          <a:extLst>
            <a:ext uri="{FF2B5EF4-FFF2-40B4-BE49-F238E27FC236}">
              <a16:creationId xmlns:a16="http://schemas.microsoft.com/office/drawing/2014/main" id="{1F5B14FA-6DBD-DB3B-BF4A-4F6F24BAA6FB}"/>
            </a:ext>
          </a:extLst>
        </xdr:cNvPr>
        <xdr:cNvSpPr txBox="1">
          <a:spLocks noChangeArrowheads="1"/>
        </xdr:cNvSpPr>
      </xdr:nvSpPr>
      <xdr:spPr bwMode="auto">
        <a:xfrm>
          <a:off x="6924675" y="15592425"/>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11</xdr:col>
      <xdr:colOff>127635</xdr:colOff>
      <xdr:row>82</xdr:row>
      <xdr:rowOff>0</xdr:rowOff>
    </xdr:from>
    <xdr:to>
      <xdr:col>11</xdr:col>
      <xdr:colOff>1068118</xdr:colOff>
      <xdr:row>82</xdr:row>
      <xdr:rowOff>0</xdr:rowOff>
    </xdr:to>
    <xdr:sp macro="" textlink="">
      <xdr:nvSpPr>
        <xdr:cNvPr id="5125" name="Text Box 5">
          <a:extLst>
            <a:ext uri="{FF2B5EF4-FFF2-40B4-BE49-F238E27FC236}">
              <a16:creationId xmlns:a16="http://schemas.microsoft.com/office/drawing/2014/main" id="{2499C665-43BB-0C21-8DEE-3EFBFCFD0BAB}"/>
            </a:ext>
          </a:extLst>
        </xdr:cNvPr>
        <xdr:cNvSpPr txBox="1">
          <a:spLocks noChangeArrowheads="1"/>
        </xdr:cNvSpPr>
      </xdr:nvSpPr>
      <xdr:spPr bwMode="auto">
        <a:xfrm>
          <a:off x="6924675" y="15430500"/>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11</xdr:col>
      <xdr:colOff>127635</xdr:colOff>
      <xdr:row>82</xdr:row>
      <xdr:rowOff>0</xdr:rowOff>
    </xdr:from>
    <xdr:to>
      <xdr:col>11</xdr:col>
      <xdr:colOff>1068118</xdr:colOff>
      <xdr:row>82</xdr:row>
      <xdr:rowOff>0</xdr:rowOff>
    </xdr:to>
    <xdr:sp macro="" textlink="">
      <xdr:nvSpPr>
        <xdr:cNvPr id="5126" name="Text Box 6">
          <a:extLst>
            <a:ext uri="{FF2B5EF4-FFF2-40B4-BE49-F238E27FC236}">
              <a16:creationId xmlns:a16="http://schemas.microsoft.com/office/drawing/2014/main" id="{7BB64325-380A-7AB5-0CCC-4631DBD3B761}"/>
            </a:ext>
          </a:extLst>
        </xdr:cNvPr>
        <xdr:cNvSpPr txBox="1">
          <a:spLocks noChangeArrowheads="1"/>
        </xdr:cNvSpPr>
      </xdr:nvSpPr>
      <xdr:spPr bwMode="auto">
        <a:xfrm>
          <a:off x="6924675" y="15430500"/>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11</xdr:col>
      <xdr:colOff>127635</xdr:colOff>
      <xdr:row>82</xdr:row>
      <xdr:rowOff>0</xdr:rowOff>
    </xdr:from>
    <xdr:to>
      <xdr:col>11</xdr:col>
      <xdr:colOff>1068118</xdr:colOff>
      <xdr:row>82</xdr:row>
      <xdr:rowOff>0</xdr:rowOff>
    </xdr:to>
    <xdr:sp macro="" textlink="">
      <xdr:nvSpPr>
        <xdr:cNvPr id="5127" name="Text Box 7">
          <a:extLst>
            <a:ext uri="{FF2B5EF4-FFF2-40B4-BE49-F238E27FC236}">
              <a16:creationId xmlns:a16="http://schemas.microsoft.com/office/drawing/2014/main" id="{C02BD0C9-3DA2-1269-BCD1-9E77B8916A9F}"/>
            </a:ext>
          </a:extLst>
        </xdr:cNvPr>
        <xdr:cNvSpPr txBox="1">
          <a:spLocks noChangeArrowheads="1"/>
        </xdr:cNvSpPr>
      </xdr:nvSpPr>
      <xdr:spPr bwMode="auto">
        <a:xfrm>
          <a:off x="6924675" y="15430500"/>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4</xdr:col>
      <xdr:colOff>1274445</xdr:colOff>
      <xdr:row>1</xdr:row>
      <xdr:rowOff>66675</xdr:rowOff>
    </xdr:from>
    <xdr:to>
      <xdr:col>10</xdr:col>
      <xdr:colOff>212951</xdr:colOff>
      <xdr:row>1</xdr:row>
      <xdr:rowOff>809625</xdr:rowOff>
    </xdr:to>
    <xdr:sp macro="" textlink="">
      <xdr:nvSpPr>
        <xdr:cNvPr id="5161" name="Rectangle 8">
          <a:extLst>
            <a:ext uri="{FF2B5EF4-FFF2-40B4-BE49-F238E27FC236}">
              <a16:creationId xmlns:a16="http://schemas.microsoft.com/office/drawing/2014/main" id="{91A5D084-0B56-7823-8E3B-CC83A76B3C85}"/>
            </a:ext>
          </a:extLst>
        </xdr:cNvPr>
        <xdr:cNvSpPr>
          <a:spLocks noChangeArrowheads="1"/>
        </xdr:cNvSpPr>
      </xdr:nvSpPr>
      <xdr:spPr bwMode="auto">
        <a:xfrm>
          <a:off x="2686050" y="247650"/>
          <a:ext cx="3286125" cy="742950"/>
        </a:xfrm>
        <a:prstGeom prst="rect">
          <a:avLst/>
        </a:prstGeom>
        <a:noFill/>
        <a:ln w="9525">
          <a:solidFill>
            <a:srgbClr val="FF0000"/>
          </a:solidFill>
          <a:miter lim="800000"/>
          <a:headEnd/>
          <a:tailEnd/>
        </a:ln>
      </xdr:spPr>
      <xdr:txBody>
        <a:bodyPr vertOverflow="clip" wrap="square" lIns="54864" tIns="27432" rIns="54864" bIns="27432" anchor="ctr" upright="1"/>
        <a:lstStyle/>
        <a:p>
          <a:pPr algn="ctr" rtl="0">
            <a:lnSpc>
              <a:spcPts val="2400"/>
            </a:lnSpc>
            <a:defRPr sz="1000"/>
          </a:pPr>
          <a:r>
            <a:rPr lang="ja-JP" altLang="en-US" sz="2000" b="0" i="0" u="none" strike="noStrike" baseline="0">
              <a:solidFill>
                <a:srgbClr val="FF0000"/>
              </a:solidFill>
              <a:latin typeface="HGS創英角ﾎﾟｯﾌﾟ体"/>
              <a:ea typeface="HGS創英角ﾎﾟｯﾌﾟ体"/>
            </a:rPr>
            <a:t>証明書見本</a:t>
          </a:r>
        </a:p>
        <a:p>
          <a:pPr algn="ctr" rtl="0">
            <a:lnSpc>
              <a:spcPts val="1500"/>
            </a:lnSpc>
            <a:defRPr sz="1000"/>
          </a:pPr>
          <a:r>
            <a:rPr lang="ja-JP" altLang="en-US" sz="1200" b="0" i="0" u="none" strike="noStrike" baseline="0">
              <a:solidFill>
                <a:srgbClr val="FF0000"/>
              </a:solidFill>
              <a:latin typeface="HGS創英角ﾎﾟｯﾌﾟ体"/>
              <a:ea typeface="HGS創英角ﾎﾟｯﾌﾟ体"/>
            </a:rPr>
            <a:t>（指定科目に「選択」が含まれる場合）</a:t>
          </a:r>
        </a:p>
        <a:p>
          <a:pPr algn="ctr" rtl="0">
            <a:lnSpc>
              <a:spcPts val="1400"/>
            </a:lnSpc>
            <a:defRPr sz="1000"/>
          </a:pPr>
          <a:r>
            <a:rPr lang="ja-JP" altLang="en-US" sz="1200" b="0" i="0" u="none" strike="noStrike" baseline="0">
              <a:solidFill>
                <a:srgbClr val="FF0000"/>
              </a:solidFill>
              <a:latin typeface="HGS創英角ﾎﾟｯﾌﾟ体"/>
              <a:ea typeface="HGS創英角ﾎﾟｯﾌﾟ体"/>
            </a:rPr>
            <a:t>一級建築士試験　実務２年～４年</a:t>
          </a:r>
        </a:p>
      </xdr:txBody>
    </xdr:sp>
    <xdr:clientData/>
  </xdr:twoCellAnchor>
  <xdr:twoCellAnchor>
    <xdr:from>
      <xdr:col>11</xdr:col>
      <xdr:colOff>847725</xdr:colOff>
      <xdr:row>0</xdr:row>
      <xdr:rowOff>57150</xdr:rowOff>
    </xdr:from>
    <xdr:to>
      <xdr:col>11</xdr:col>
      <xdr:colOff>1908545</xdr:colOff>
      <xdr:row>1</xdr:row>
      <xdr:rowOff>114300</xdr:rowOff>
    </xdr:to>
    <xdr:sp macro="" textlink="">
      <xdr:nvSpPr>
        <xdr:cNvPr id="5130" name="Text Box 10">
          <a:extLst>
            <a:ext uri="{FF2B5EF4-FFF2-40B4-BE49-F238E27FC236}">
              <a16:creationId xmlns:a16="http://schemas.microsoft.com/office/drawing/2014/main" id="{0964645A-D0AE-8017-18BF-BC1045EA784D}"/>
            </a:ext>
          </a:extLst>
        </xdr:cNvPr>
        <xdr:cNvSpPr txBox="1">
          <a:spLocks noChangeArrowheads="1"/>
        </xdr:cNvSpPr>
      </xdr:nvSpPr>
      <xdr:spPr bwMode="auto">
        <a:xfrm>
          <a:off x="7629525" y="57150"/>
          <a:ext cx="1076325" cy="2381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algn="ctr" rtl="0">
            <a:defRPr sz="1000"/>
          </a:pPr>
          <a:r>
            <a:rPr lang="ja-JP" altLang="ja-JP" sz="1000">
              <a:latin typeface="+mn-lt"/>
              <a:ea typeface="+mn-ea"/>
              <a:cs typeface="+mn-cs"/>
            </a:rPr>
            <a:t>別記４</a:t>
          </a:r>
          <a:r>
            <a:rPr lang="en-US" altLang="ja-JP" sz="1100" b="0" i="0" u="none" strike="noStrike" baseline="0">
              <a:solidFill>
                <a:srgbClr val="000000"/>
              </a:solidFill>
              <a:latin typeface="ＭＳ Ｐゴシック"/>
              <a:ea typeface="ＭＳ Ｐゴシック"/>
            </a:rPr>
            <a:t>-2</a:t>
          </a:r>
          <a:r>
            <a:rPr lang="ja-JP" altLang="en-US" sz="1100" b="0" i="0" u="none" strike="noStrike" baseline="0">
              <a:solidFill>
                <a:srgbClr val="000000"/>
              </a:solidFill>
              <a:latin typeface="ＭＳ Ｐゴシック"/>
              <a:ea typeface="ＭＳ Ｐゴシック"/>
            </a:rPr>
            <a:t>（一級）</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10</xdr:col>
      <xdr:colOff>990600</xdr:colOff>
      <xdr:row>15</xdr:row>
      <xdr:rowOff>57150</xdr:rowOff>
    </xdr:from>
    <xdr:to>
      <xdr:col>11</xdr:col>
      <xdr:colOff>438150</xdr:colOff>
      <xdr:row>17</xdr:row>
      <xdr:rowOff>85725</xdr:rowOff>
    </xdr:to>
    <xdr:sp macro="" textlink="">
      <xdr:nvSpPr>
        <xdr:cNvPr id="17929" name="Oval 11">
          <a:extLst>
            <a:ext uri="{FF2B5EF4-FFF2-40B4-BE49-F238E27FC236}">
              <a16:creationId xmlns:a16="http://schemas.microsoft.com/office/drawing/2014/main" id="{0E3F84F0-7213-EA71-C92E-83CE08CE5A1F}"/>
            </a:ext>
          </a:extLst>
        </xdr:cNvPr>
        <xdr:cNvSpPr>
          <a:spLocks noChangeArrowheads="1"/>
        </xdr:cNvSpPr>
      </xdr:nvSpPr>
      <xdr:spPr bwMode="auto">
        <a:xfrm>
          <a:off x="6734175" y="3810000"/>
          <a:ext cx="485775" cy="371475"/>
        </a:xfrm>
        <a:prstGeom prst="ellipse">
          <a:avLst/>
        </a:prstGeom>
        <a:noFill/>
        <a:ln w="19050">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952500</xdr:colOff>
      <xdr:row>41</xdr:row>
      <xdr:rowOff>57150</xdr:rowOff>
    </xdr:from>
    <xdr:to>
      <xdr:col>11</xdr:col>
      <xdr:colOff>409575</xdr:colOff>
      <xdr:row>43</xdr:row>
      <xdr:rowOff>85725</xdr:rowOff>
    </xdr:to>
    <xdr:sp macro="" textlink="">
      <xdr:nvSpPr>
        <xdr:cNvPr id="17930" name="Oval 12">
          <a:extLst>
            <a:ext uri="{FF2B5EF4-FFF2-40B4-BE49-F238E27FC236}">
              <a16:creationId xmlns:a16="http://schemas.microsoft.com/office/drawing/2014/main" id="{C5BB5611-7712-CE4D-B2E7-C63DD17E45DB}"/>
            </a:ext>
          </a:extLst>
        </xdr:cNvPr>
        <xdr:cNvSpPr>
          <a:spLocks noChangeArrowheads="1"/>
        </xdr:cNvSpPr>
      </xdr:nvSpPr>
      <xdr:spPr bwMode="auto">
        <a:xfrm>
          <a:off x="6696075" y="8267700"/>
          <a:ext cx="495300" cy="371475"/>
        </a:xfrm>
        <a:prstGeom prst="ellipse">
          <a:avLst/>
        </a:prstGeom>
        <a:noFill/>
        <a:ln w="19050">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xdr:col>
      <xdr:colOff>47625</xdr:colOff>
      <xdr:row>13</xdr:row>
      <xdr:rowOff>104775</xdr:rowOff>
    </xdr:from>
    <xdr:to>
      <xdr:col>4</xdr:col>
      <xdr:colOff>981075</xdr:colOff>
      <xdr:row>67</xdr:row>
      <xdr:rowOff>85725</xdr:rowOff>
    </xdr:to>
    <xdr:sp macro="" textlink="">
      <xdr:nvSpPr>
        <xdr:cNvPr id="17931" name="AutoShape 13">
          <a:extLst>
            <a:ext uri="{FF2B5EF4-FFF2-40B4-BE49-F238E27FC236}">
              <a16:creationId xmlns:a16="http://schemas.microsoft.com/office/drawing/2014/main" id="{FDB43DC4-3333-9F71-41E8-58B6AB5C7CAA}"/>
            </a:ext>
          </a:extLst>
        </xdr:cNvPr>
        <xdr:cNvSpPr>
          <a:spLocks noChangeArrowheads="1"/>
        </xdr:cNvSpPr>
      </xdr:nvSpPr>
      <xdr:spPr bwMode="auto">
        <a:xfrm>
          <a:off x="257175" y="3476625"/>
          <a:ext cx="2143125" cy="9277350"/>
        </a:xfrm>
        <a:prstGeom prst="roundRect">
          <a:avLst>
            <a:gd name="adj" fmla="val 16667"/>
          </a:avLst>
        </a:prstGeom>
        <a:noFill/>
        <a:ln w="19050">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981075</xdr:colOff>
      <xdr:row>30</xdr:row>
      <xdr:rowOff>38100</xdr:rowOff>
    </xdr:from>
    <xdr:to>
      <xdr:col>8</xdr:col>
      <xdr:colOff>9525</xdr:colOff>
      <xdr:row>37</xdr:row>
      <xdr:rowOff>66675</xdr:rowOff>
    </xdr:to>
    <xdr:sp macro="" textlink="">
      <xdr:nvSpPr>
        <xdr:cNvPr id="17932" name="Line 14">
          <a:extLst>
            <a:ext uri="{FF2B5EF4-FFF2-40B4-BE49-F238E27FC236}">
              <a16:creationId xmlns:a16="http://schemas.microsoft.com/office/drawing/2014/main" id="{A3D67DAA-615B-6BD1-961A-72CB362A7876}"/>
            </a:ext>
          </a:extLst>
        </xdr:cNvPr>
        <xdr:cNvSpPr>
          <a:spLocks noChangeShapeType="1"/>
        </xdr:cNvSpPr>
      </xdr:nvSpPr>
      <xdr:spPr bwMode="auto">
        <a:xfrm>
          <a:off x="2400300" y="6362700"/>
          <a:ext cx="1466850" cy="1228725"/>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1428750</xdr:colOff>
      <xdr:row>36</xdr:row>
      <xdr:rowOff>76200</xdr:rowOff>
    </xdr:from>
    <xdr:to>
      <xdr:col>10</xdr:col>
      <xdr:colOff>926</xdr:colOff>
      <xdr:row>41</xdr:row>
      <xdr:rowOff>47625</xdr:rowOff>
    </xdr:to>
    <xdr:sp macro="" textlink="">
      <xdr:nvSpPr>
        <xdr:cNvPr id="5135" name="Text Box 15">
          <a:extLst>
            <a:ext uri="{FF2B5EF4-FFF2-40B4-BE49-F238E27FC236}">
              <a16:creationId xmlns:a16="http://schemas.microsoft.com/office/drawing/2014/main" id="{E38615A4-DD68-AC02-35CF-528D8C96E43D}"/>
            </a:ext>
          </a:extLst>
        </xdr:cNvPr>
        <xdr:cNvSpPr txBox="1">
          <a:spLocks noChangeArrowheads="1"/>
        </xdr:cNvSpPr>
      </xdr:nvSpPr>
      <xdr:spPr bwMode="auto">
        <a:xfrm>
          <a:off x="2847975" y="7429500"/>
          <a:ext cx="2886075" cy="828675"/>
        </a:xfrm>
        <a:prstGeom prst="rect">
          <a:avLst/>
        </a:prstGeom>
        <a:solidFill>
          <a:srgbClr val="FFFFFF"/>
        </a:solidFill>
        <a:ln w="9525">
          <a:solidFill>
            <a:srgbClr val="FF0000"/>
          </a:solidFill>
          <a:miter lim="800000"/>
          <a:headEnd/>
          <a:tailEnd/>
        </a:ln>
      </xdr:spPr>
      <xdr:txBody>
        <a:bodyPr vertOverflow="clip" wrap="square" lIns="27432" tIns="18288" rIns="0" bIns="18288" anchor="ctr" upright="1"/>
        <a:lstStyle/>
        <a:p>
          <a:pPr algn="l" rtl="0">
            <a:lnSpc>
              <a:spcPts val="1000"/>
            </a:lnSpc>
            <a:defRPr sz="1000"/>
          </a:pPr>
          <a:r>
            <a:rPr lang="ja-JP" altLang="en-US" sz="900" b="0" i="0" u="none" strike="noStrike" baseline="0">
              <a:solidFill>
                <a:srgbClr val="FF0000"/>
              </a:solidFill>
              <a:latin typeface="ＭＳ Ｐゴシック"/>
              <a:ea typeface="ＭＳ Ｐゴシック"/>
            </a:rPr>
            <a:t>指定科目と認められた科目を過不足なく明示するとともに、並び順については、「指定科目に該当すると認められる開講科目一覧」と同じとしてください。</a:t>
          </a:r>
        </a:p>
      </xdr:txBody>
    </xdr:sp>
    <xdr:clientData/>
  </xdr:twoCellAnchor>
  <xdr:twoCellAnchor>
    <xdr:from>
      <xdr:col>11</xdr:col>
      <xdr:colOff>180975</xdr:colOff>
      <xdr:row>31</xdr:row>
      <xdr:rowOff>47625</xdr:rowOff>
    </xdr:from>
    <xdr:to>
      <xdr:col>11</xdr:col>
      <xdr:colOff>561975</xdr:colOff>
      <xdr:row>41</xdr:row>
      <xdr:rowOff>66675</xdr:rowOff>
    </xdr:to>
    <xdr:sp macro="" textlink="">
      <xdr:nvSpPr>
        <xdr:cNvPr id="17934" name="Line 16">
          <a:extLst>
            <a:ext uri="{FF2B5EF4-FFF2-40B4-BE49-F238E27FC236}">
              <a16:creationId xmlns:a16="http://schemas.microsoft.com/office/drawing/2014/main" id="{EAEBCD46-2F22-9B02-FFA9-2A4E469D8D43}"/>
            </a:ext>
          </a:extLst>
        </xdr:cNvPr>
        <xdr:cNvSpPr>
          <a:spLocks noChangeShapeType="1"/>
        </xdr:cNvSpPr>
      </xdr:nvSpPr>
      <xdr:spPr bwMode="auto">
        <a:xfrm flipH="1">
          <a:off x="6962775" y="6543675"/>
          <a:ext cx="381000" cy="173355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180975</xdr:colOff>
      <xdr:row>17</xdr:row>
      <xdr:rowOff>95250</xdr:rowOff>
    </xdr:from>
    <xdr:to>
      <xdr:col>11</xdr:col>
      <xdr:colOff>333375</xdr:colOff>
      <xdr:row>24</xdr:row>
      <xdr:rowOff>123825</xdr:rowOff>
    </xdr:to>
    <xdr:sp macro="" textlink="">
      <xdr:nvSpPr>
        <xdr:cNvPr id="17935" name="Line 17">
          <a:extLst>
            <a:ext uri="{FF2B5EF4-FFF2-40B4-BE49-F238E27FC236}">
              <a16:creationId xmlns:a16="http://schemas.microsoft.com/office/drawing/2014/main" id="{1F6C453C-69D6-C10D-38EF-ED514916B52E}"/>
            </a:ext>
          </a:extLst>
        </xdr:cNvPr>
        <xdr:cNvSpPr>
          <a:spLocks noChangeShapeType="1"/>
        </xdr:cNvSpPr>
      </xdr:nvSpPr>
      <xdr:spPr bwMode="auto">
        <a:xfrm>
          <a:off x="6962775" y="4191000"/>
          <a:ext cx="152400" cy="1228725"/>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85725</xdr:colOff>
      <xdr:row>23</xdr:row>
      <xdr:rowOff>85725</xdr:rowOff>
    </xdr:from>
    <xdr:to>
      <xdr:col>11</xdr:col>
      <xdr:colOff>1942771</xdr:colOff>
      <xdr:row>31</xdr:row>
      <xdr:rowOff>123825</xdr:rowOff>
    </xdr:to>
    <xdr:sp macro="" textlink="">
      <xdr:nvSpPr>
        <xdr:cNvPr id="5138" name="Text Box 18">
          <a:extLst>
            <a:ext uri="{FF2B5EF4-FFF2-40B4-BE49-F238E27FC236}">
              <a16:creationId xmlns:a16="http://schemas.microsoft.com/office/drawing/2014/main" id="{9F55BF59-72E2-5DCB-6C21-F2FEC1B5D03E}"/>
            </a:ext>
          </a:extLst>
        </xdr:cNvPr>
        <xdr:cNvSpPr txBox="1">
          <a:spLocks noChangeArrowheads="1"/>
        </xdr:cNvSpPr>
      </xdr:nvSpPr>
      <xdr:spPr bwMode="auto">
        <a:xfrm>
          <a:off x="5829300" y="5210175"/>
          <a:ext cx="2886075" cy="1409700"/>
        </a:xfrm>
        <a:prstGeom prst="rect">
          <a:avLst/>
        </a:prstGeom>
        <a:solidFill>
          <a:srgbClr val="FFFFFF"/>
        </a:solidFill>
        <a:ln w="9525">
          <a:solidFill>
            <a:srgbClr val="FF0000"/>
          </a:solidFill>
          <a:miter lim="800000"/>
          <a:headEnd/>
          <a:tailEnd/>
        </a:ln>
      </xdr:spPr>
      <xdr:txBody>
        <a:bodyPr vertOverflow="clip" wrap="square" lIns="27432" tIns="18288" rIns="0" bIns="18288" anchor="ctr" upright="1"/>
        <a:lstStyle/>
        <a:p>
          <a:pPr algn="l" rtl="0">
            <a:lnSpc>
              <a:spcPts val="1100"/>
            </a:lnSpc>
            <a:defRPr sz="1000"/>
          </a:pPr>
          <a:r>
            <a:rPr lang="ja-JP" altLang="en-US" sz="900" b="0" i="0" u="none" strike="noStrike" baseline="0">
              <a:solidFill>
                <a:srgbClr val="FF0000"/>
              </a:solidFill>
              <a:latin typeface="ＭＳ Ｐゴシック"/>
              <a:ea typeface="ＭＳ Ｐゴシック"/>
            </a:rPr>
            <a:t>未修得、留年、転入等の事由により当該入学年度者用の指定科目以外の指定科目を修得し、貴課程が当該入学年度者用の指定科目と同等であると認める場合は、原則として、当該指定科目に置き換えて証明するものとする。</a:t>
          </a:r>
        </a:p>
        <a:p>
          <a:pPr algn="l" rtl="0">
            <a:lnSpc>
              <a:spcPts val="1000"/>
            </a:lnSpc>
            <a:defRPr sz="1000"/>
          </a:pPr>
          <a:r>
            <a:rPr lang="ja-JP" altLang="en-US" sz="900" b="0" i="0" u="none" strike="noStrike" baseline="0">
              <a:solidFill>
                <a:srgbClr val="FF0000"/>
              </a:solidFill>
              <a:latin typeface="ＭＳ Ｐゴシック"/>
              <a:ea typeface="ＭＳ Ｐゴシック"/>
            </a:rPr>
            <a:t>この場合は、証明書の「科目名」の「備考欄」に</a:t>
          </a:r>
          <a:r>
            <a:rPr lang="en-US" altLang="ja-JP" sz="900" b="0" i="0" u="none" strike="noStrike" baseline="0">
              <a:solidFill>
                <a:srgbClr val="FF0000"/>
              </a:solidFill>
              <a:latin typeface="ＭＳ Ｐゴシック"/>
              <a:ea typeface="ＭＳ Ｐゴシック"/>
            </a:rPr>
            <a:t>『</a:t>
          </a:r>
          <a:r>
            <a:rPr lang="ja-JP" altLang="en-US" sz="900" b="0" i="0" u="none" strike="noStrike" baseline="0">
              <a:solidFill>
                <a:srgbClr val="FF0000"/>
              </a:solidFill>
              <a:latin typeface="ＭＳ Ｐゴシック"/>
              <a:ea typeface="ＭＳ Ｐゴシック"/>
            </a:rPr>
            <a:t>置換</a:t>
          </a:r>
          <a:r>
            <a:rPr lang="en-US" altLang="ja-JP" sz="900" b="0" i="0" u="none" strike="noStrike" baseline="0">
              <a:solidFill>
                <a:srgbClr val="FF0000"/>
              </a:solidFill>
              <a:latin typeface="ＭＳ Ｐゴシック"/>
              <a:ea typeface="ＭＳ Ｐゴシック"/>
            </a:rPr>
            <a:t>』</a:t>
          </a:r>
          <a:r>
            <a:rPr lang="ja-JP" altLang="en-US" sz="900" b="0" i="0" u="none" strike="noStrike" baseline="0">
              <a:solidFill>
                <a:srgbClr val="FF0000"/>
              </a:solidFill>
              <a:latin typeface="ＭＳ Ｐゴシック"/>
              <a:ea typeface="ＭＳ Ｐゴシック"/>
            </a:rPr>
            <a:t>と明示し、「置換科目一覧表」（所定の事項を記載したもの）を添付するものとする。</a:t>
          </a:r>
        </a:p>
      </xdr:txBody>
    </xdr:sp>
    <xdr:clientData/>
  </xdr:twoCellAnchor>
  <xdr:twoCellAnchor>
    <xdr:from>
      <xdr:col>9</xdr:col>
      <xdr:colOff>923925</xdr:colOff>
      <xdr:row>15</xdr:row>
      <xdr:rowOff>19050</xdr:rowOff>
    </xdr:from>
    <xdr:to>
      <xdr:col>10</xdr:col>
      <xdr:colOff>628650</xdr:colOff>
      <xdr:row>18</xdr:row>
      <xdr:rowOff>57150</xdr:rowOff>
    </xdr:to>
    <xdr:sp macro="" textlink="">
      <xdr:nvSpPr>
        <xdr:cNvPr id="17937" name="Line 19">
          <a:extLst>
            <a:ext uri="{FF2B5EF4-FFF2-40B4-BE49-F238E27FC236}">
              <a16:creationId xmlns:a16="http://schemas.microsoft.com/office/drawing/2014/main" id="{DB99B62B-7A24-7DEB-104F-6604E7E04185}"/>
            </a:ext>
          </a:extLst>
        </xdr:cNvPr>
        <xdr:cNvSpPr>
          <a:spLocks noChangeShapeType="1"/>
        </xdr:cNvSpPr>
      </xdr:nvSpPr>
      <xdr:spPr bwMode="auto">
        <a:xfrm flipH="1">
          <a:off x="5619750" y="3771900"/>
          <a:ext cx="752475" cy="552450"/>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76200</xdr:colOff>
      <xdr:row>17</xdr:row>
      <xdr:rowOff>152400</xdr:rowOff>
    </xdr:from>
    <xdr:to>
      <xdr:col>9</xdr:col>
      <xdr:colOff>942975</xdr:colOff>
      <xdr:row>19</xdr:row>
      <xdr:rowOff>9525</xdr:rowOff>
    </xdr:to>
    <xdr:sp macro="" textlink="">
      <xdr:nvSpPr>
        <xdr:cNvPr id="17938" name="Oval 20">
          <a:extLst>
            <a:ext uri="{FF2B5EF4-FFF2-40B4-BE49-F238E27FC236}">
              <a16:creationId xmlns:a16="http://schemas.microsoft.com/office/drawing/2014/main" id="{D2D12B6A-386E-A8BE-3A92-F60CB73702D4}"/>
            </a:ext>
          </a:extLst>
        </xdr:cNvPr>
        <xdr:cNvSpPr>
          <a:spLocks noChangeArrowheads="1"/>
        </xdr:cNvSpPr>
      </xdr:nvSpPr>
      <xdr:spPr bwMode="auto">
        <a:xfrm>
          <a:off x="4772025" y="4248150"/>
          <a:ext cx="866775" cy="200025"/>
        </a:xfrm>
        <a:prstGeom prst="ellipse">
          <a:avLst/>
        </a:prstGeom>
        <a:noFill/>
        <a:ln w="19050">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11430</xdr:colOff>
      <xdr:row>14</xdr:row>
      <xdr:rowOff>76200</xdr:rowOff>
    </xdr:from>
    <xdr:to>
      <xdr:col>11</xdr:col>
      <xdr:colOff>1992942</xdr:colOff>
      <xdr:row>15</xdr:row>
      <xdr:rowOff>87782</xdr:rowOff>
    </xdr:to>
    <xdr:sp macro="" textlink="">
      <xdr:nvSpPr>
        <xdr:cNvPr id="5141" name="Text Box 21">
          <a:extLst>
            <a:ext uri="{FF2B5EF4-FFF2-40B4-BE49-F238E27FC236}">
              <a16:creationId xmlns:a16="http://schemas.microsoft.com/office/drawing/2014/main" id="{68A4BB82-FE35-968C-4376-ED60A1A8DF1A}"/>
            </a:ext>
          </a:extLst>
        </xdr:cNvPr>
        <xdr:cNvSpPr txBox="1">
          <a:spLocks noChangeArrowheads="1"/>
        </xdr:cNvSpPr>
      </xdr:nvSpPr>
      <xdr:spPr bwMode="auto">
        <a:xfrm>
          <a:off x="5762625" y="3657600"/>
          <a:ext cx="3009900" cy="190500"/>
        </a:xfrm>
        <a:prstGeom prst="rect">
          <a:avLst/>
        </a:prstGeom>
        <a:solidFill>
          <a:srgbClr val="FFFFFF"/>
        </a:solidFill>
        <a:ln w="9525">
          <a:solidFill>
            <a:srgbClr val="FF0000"/>
          </a:solidFill>
          <a:miter lim="800000"/>
          <a:headEnd/>
          <a:tailEnd/>
        </a:ln>
      </xdr:spPr>
      <xdr:txBody>
        <a:bodyPr vertOverflow="clip" wrap="square" lIns="27432" tIns="18288" rIns="0" bIns="0" anchor="t" upright="1"/>
        <a:lstStyle/>
        <a:p>
          <a:pPr algn="l" rtl="0">
            <a:defRPr sz="1000"/>
          </a:pPr>
          <a:r>
            <a:rPr lang="ja-JP" altLang="en-US" sz="900" b="0" i="0" u="none" strike="noStrike" baseline="0">
              <a:solidFill>
                <a:srgbClr val="FF0000"/>
              </a:solidFill>
              <a:latin typeface="ＭＳ Ｐゴシック"/>
              <a:ea typeface="ＭＳ Ｐゴシック"/>
            </a:rPr>
            <a:t>選択科目で、修得していない場合は空白にしてください。</a:t>
          </a:r>
        </a:p>
      </xdr:txBody>
    </xdr:sp>
    <xdr:clientData/>
  </xdr:twoCellAnchor>
  <xdr:twoCellAnchor>
    <xdr:from>
      <xdr:col>10</xdr:col>
      <xdr:colOff>584835</xdr:colOff>
      <xdr:row>75</xdr:row>
      <xdr:rowOff>87630</xdr:rowOff>
    </xdr:from>
    <xdr:to>
      <xdr:col>11</xdr:col>
      <xdr:colOff>771206</xdr:colOff>
      <xdr:row>80</xdr:row>
      <xdr:rowOff>152432</xdr:rowOff>
    </xdr:to>
    <xdr:sp macro="" textlink="">
      <xdr:nvSpPr>
        <xdr:cNvPr id="5142" name="Rectangle 22">
          <a:extLst>
            <a:ext uri="{FF2B5EF4-FFF2-40B4-BE49-F238E27FC236}">
              <a16:creationId xmlns:a16="http://schemas.microsoft.com/office/drawing/2014/main" id="{EDCA0D6F-2F3E-45DF-A8CD-11C8F7E0B2C2}"/>
            </a:ext>
          </a:extLst>
        </xdr:cNvPr>
        <xdr:cNvSpPr>
          <a:spLocks noChangeArrowheads="1"/>
        </xdr:cNvSpPr>
      </xdr:nvSpPr>
      <xdr:spPr bwMode="auto">
        <a:xfrm>
          <a:off x="6343650" y="14373225"/>
          <a:ext cx="1209675" cy="895350"/>
        </a:xfrm>
        <a:prstGeom prst="rect">
          <a:avLst/>
        </a:prstGeom>
        <a:noFill/>
        <a:ln w="19050">
          <a:solidFill>
            <a:srgbClr val="FF0000"/>
          </a:solidFill>
          <a:miter lim="800000"/>
          <a:headEnd/>
          <a:tailEnd/>
        </a:ln>
      </xdr:spPr>
      <xdr:txBody>
        <a:bodyPr vertOverflow="clip" wrap="square" lIns="45720" tIns="27432" rIns="45720" bIns="27432" anchor="ctr" upright="1"/>
        <a:lstStyle/>
        <a:p>
          <a:pPr algn="ctr" rtl="0">
            <a:defRPr sz="1000"/>
          </a:pPr>
          <a:r>
            <a:rPr lang="ja-JP" altLang="en-US" sz="2000" b="0" i="0" u="none" strike="noStrike" baseline="0">
              <a:solidFill>
                <a:srgbClr val="FF0000"/>
              </a:solidFill>
              <a:latin typeface="HGP行書体"/>
              <a:ea typeface="HGP行書体"/>
            </a:rPr>
            <a:t>学校印</a:t>
          </a:r>
        </a:p>
      </xdr:txBody>
    </xdr:sp>
    <xdr:clientData/>
  </xdr:twoCellAnchor>
  <xdr:twoCellAnchor>
    <xdr:from>
      <xdr:col>6</xdr:col>
      <xdr:colOff>590550</xdr:colOff>
      <xdr:row>11</xdr:row>
      <xdr:rowOff>114300</xdr:rowOff>
    </xdr:from>
    <xdr:to>
      <xdr:col>11</xdr:col>
      <xdr:colOff>307023</xdr:colOff>
      <xdr:row>12</xdr:row>
      <xdr:rowOff>133350</xdr:rowOff>
    </xdr:to>
    <xdr:sp macro="" textlink="">
      <xdr:nvSpPr>
        <xdr:cNvPr id="5175" name="Text Box 31">
          <a:extLst>
            <a:ext uri="{FF2B5EF4-FFF2-40B4-BE49-F238E27FC236}">
              <a16:creationId xmlns:a16="http://schemas.microsoft.com/office/drawing/2014/main" id="{B472126F-A40F-F62E-08BD-44095C4E6271}"/>
            </a:ext>
          </a:extLst>
        </xdr:cNvPr>
        <xdr:cNvSpPr txBox="1">
          <a:spLocks noChangeArrowheads="1"/>
        </xdr:cNvSpPr>
      </xdr:nvSpPr>
      <xdr:spPr bwMode="auto">
        <a:xfrm>
          <a:off x="3800475" y="3143250"/>
          <a:ext cx="3295650" cy="190500"/>
        </a:xfrm>
        <a:prstGeom prst="rect">
          <a:avLst/>
        </a:prstGeom>
        <a:solidFill>
          <a:srgbClr val="FFFFFF"/>
        </a:solidFill>
        <a:ln w="9525">
          <a:solidFill>
            <a:srgbClr val="FF0000"/>
          </a:solidFill>
          <a:miter lim="800000"/>
          <a:headEnd/>
          <a:tailEnd/>
        </a:ln>
      </xdr:spPr>
      <xdr:txBody>
        <a:bodyPr vertOverflow="clip" wrap="square" lIns="27432" tIns="18288" rIns="0" bIns="18288" anchor="ctr" upright="1"/>
        <a:lstStyle/>
        <a:p>
          <a:pPr algn="l" rtl="0">
            <a:defRPr sz="1000"/>
          </a:pPr>
          <a:r>
            <a:rPr lang="ja-JP" altLang="en-US" sz="900" b="0" i="0" u="none" strike="noStrike" baseline="0">
              <a:solidFill>
                <a:srgbClr val="FF0000"/>
              </a:solidFill>
              <a:latin typeface="ＭＳ Ｐゴシック"/>
              <a:ea typeface="ＭＳ Ｐゴシック"/>
            </a:rPr>
            <a:t>センターからの確認結果（通知）文書の日付としてください。</a:t>
          </a:r>
        </a:p>
        <a:p>
          <a:pPr algn="l" rtl="0">
            <a:defRPr sz="1000"/>
          </a:pPr>
          <a:endParaRPr lang="ja-JP" altLang="en-US" sz="900" b="0" i="0" u="none" strike="noStrike" baseline="0">
            <a:solidFill>
              <a:srgbClr val="FF0000"/>
            </a:solidFill>
            <a:latin typeface="ＭＳ Ｐゴシック"/>
            <a:ea typeface="ＭＳ Ｐゴシック"/>
          </a:endParaRPr>
        </a:p>
      </xdr:txBody>
    </xdr:sp>
    <xdr:clientData/>
  </xdr:twoCellAnchor>
  <xdr:twoCellAnchor>
    <xdr:from>
      <xdr:col>11</xdr:col>
      <xdr:colOff>314325</xdr:colOff>
      <xdr:row>11</xdr:row>
      <xdr:rowOff>19050</xdr:rowOff>
    </xdr:from>
    <xdr:to>
      <xdr:col>11</xdr:col>
      <xdr:colOff>561975</xdr:colOff>
      <xdr:row>12</xdr:row>
      <xdr:rowOff>9525</xdr:rowOff>
    </xdr:to>
    <xdr:sp macro="" textlink="">
      <xdr:nvSpPr>
        <xdr:cNvPr id="17942" name="Line 32">
          <a:extLst>
            <a:ext uri="{FF2B5EF4-FFF2-40B4-BE49-F238E27FC236}">
              <a16:creationId xmlns:a16="http://schemas.microsoft.com/office/drawing/2014/main" id="{EDE7B143-5011-4659-19C5-2B882EE49360}"/>
            </a:ext>
          </a:extLst>
        </xdr:cNvPr>
        <xdr:cNvSpPr>
          <a:spLocks noChangeShapeType="1"/>
        </xdr:cNvSpPr>
      </xdr:nvSpPr>
      <xdr:spPr bwMode="auto">
        <a:xfrm flipH="1">
          <a:off x="7096125" y="3048000"/>
          <a:ext cx="247650" cy="161925"/>
        </a:xfrm>
        <a:prstGeom prst="line">
          <a:avLst/>
        </a:prstGeom>
        <a:noFill/>
        <a:ln w="19050">
          <a:solidFill>
            <a:srgbClr val="FF0000"/>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409575</xdr:colOff>
      <xdr:row>9</xdr:row>
      <xdr:rowOff>85725</xdr:rowOff>
    </xdr:from>
    <xdr:to>
      <xdr:col>11</xdr:col>
      <xdr:colOff>1571625</xdr:colOff>
      <xdr:row>11</xdr:row>
      <xdr:rowOff>76200</xdr:rowOff>
    </xdr:to>
    <xdr:sp macro="" textlink="">
      <xdr:nvSpPr>
        <xdr:cNvPr id="17943" name="Oval 33">
          <a:extLst>
            <a:ext uri="{FF2B5EF4-FFF2-40B4-BE49-F238E27FC236}">
              <a16:creationId xmlns:a16="http://schemas.microsoft.com/office/drawing/2014/main" id="{1076D3F3-15EA-6938-CD50-B639881558A3}"/>
            </a:ext>
          </a:extLst>
        </xdr:cNvPr>
        <xdr:cNvSpPr>
          <a:spLocks noChangeArrowheads="1"/>
        </xdr:cNvSpPr>
      </xdr:nvSpPr>
      <xdr:spPr bwMode="auto">
        <a:xfrm>
          <a:off x="7191375" y="2733675"/>
          <a:ext cx="1162050" cy="371475"/>
        </a:xfrm>
        <a:prstGeom prst="ellipse">
          <a:avLst/>
        </a:prstGeom>
        <a:noFill/>
        <a:ln w="19050">
          <a:solidFill>
            <a:srgbClr val="FF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127635</xdr:colOff>
      <xdr:row>79</xdr:row>
      <xdr:rowOff>0</xdr:rowOff>
    </xdr:from>
    <xdr:to>
      <xdr:col>12</xdr:col>
      <xdr:colOff>1068898</xdr:colOff>
      <xdr:row>79</xdr:row>
      <xdr:rowOff>0</xdr:rowOff>
    </xdr:to>
    <xdr:sp macro="" textlink="">
      <xdr:nvSpPr>
        <xdr:cNvPr id="2" name="Text Box 11">
          <a:extLst>
            <a:ext uri="{FF2B5EF4-FFF2-40B4-BE49-F238E27FC236}">
              <a16:creationId xmlns:a16="http://schemas.microsoft.com/office/drawing/2014/main" id="{E6A54237-7344-80B7-E3E2-03AEDC2CC011}"/>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3" name="Text Box 12">
          <a:extLst>
            <a:ext uri="{FF2B5EF4-FFF2-40B4-BE49-F238E27FC236}">
              <a16:creationId xmlns:a16="http://schemas.microsoft.com/office/drawing/2014/main" id="{708E4B27-8178-E640-8062-B913EE378B1C}"/>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4" name="Text Box 13">
          <a:extLst>
            <a:ext uri="{FF2B5EF4-FFF2-40B4-BE49-F238E27FC236}">
              <a16:creationId xmlns:a16="http://schemas.microsoft.com/office/drawing/2014/main" id="{89122940-8F0A-0A10-DF6C-807BF94BD079}"/>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9</xdr:col>
      <xdr:colOff>447675</xdr:colOff>
      <xdr:row>25</xdr:row>
      <xdr:rowOff>38100</xdr:rowOff>
    </xdr:from>
    <xdr:to>
      <xdr:col>9</xdr:col>
      <xdr:colOff>771525</xdr:colOff>
      <xdr:row>26</xdr:row>
      <xdr:rowOff>136405</xdr:rowOff>
    </xdr:to>
    <xdr:sp macro="" textlink="">
      <xdr:nvSpPr>
        <xdr:cNvPr id="5" name="下矢印 4"/>
        <xdr:cNvSpPr/>
      </xdr:nvSpPr>
      <xdr:spPr>
        <a:xfrm>
          <a:off x="5610225" y="5657850"/>
          <a:ext cx="323850" cy="326905"/>
        </a:xfrm>
        <a:prstGeom prst="downArrow">
          <a:avLst/>
        </a:prstGeom>
        <a:solidFill>
          <a:srgbClr val="FF0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12</xdr:col>
      <xdr:colOff>127635</xdr:colOff>
      <xdr:row>79</xdr:row>
      <xdr:rowOff>0</xdr:rowOff>
    </xdr:from>
    <xdr:to>
      <xdr:col>12</xdr:col>
      <xdr:colOff>1068898</xdr:colOff>
      <xdr:row>79</xdr:row>
      <xdr:rowOff>0</xdr:rowOff>
    </xdr:to>
    <xdr:sp macro="" textlink="">
      <xdr:nvSpPr>
        <xdr:cNvPr id="3083" name="Text Box 11">
          <a:extLst>
            <a:ext uri="{FF2B5EF4-FFF2-40B4-BE49-F238E27FC236}">
              <a16:creationId xmlns:a16="http://schemas.microsoft.com/office/drawing/2014/main" id="{E6A54237-7344-80B7-E3E2-03AEDC2CC011}"/>
            </a:ext>
          </a:extLst>
        </xdr:cNvPr>
        <xdr:cNvSpPr txBox="1">
          <a:spLocks noChangeArrowheads="1"/>
        </xdr:cNvSpPr>
      </xdr:nvSpPr>
      <xdr:spPr bwMode="auto">
        <a:xfrm>
          <a:off x="6924675" y="51635025"/>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3084" name="Text Box 12">
          <a:extLst>
            <a:ext uri="{FF2B5EF4-FFF2-40B4-BE49-F238E27FC236}">
              <a16:creationId xmlns:a16="http://schemas.microsoft.com/office/drawing/2014/main" id="{708E4B27-8178-E640-8062-B913EE378B1C}"/>
            </a:ext>
          </a:extLst>
        </xdr:cNvPr>
        <xdr:cNvSpPr txBox="1">
          <a:spLocks noChangeArrowheads="1"/>
        </xdr:cNvSpPr>
      </xdr:nvSpPr>
      <xdr:spPr bwMode="auto">
        <a:xfrm>
          <a:off x="6924675" y="51635025"/>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3085" name="Text Box 13">
          <a:extLst>
            <a:ext uri="{FF2B5EF4-FFF2-40B4-BE49-F238E27FC236}">
              <a16:creationId xmlns:a16="http://schemas.microsoft.com/office/drawing/2014/main" id="{89122940-8F0A-0A10-DF6C-807BF94BD079}"/>
            </a:ext>
          </a:extLst>
        </xdr:cNvPr>
        <xdr:cNvSpPr txBox="1">
          <a:spLocks noChangeArrowheads="1"/>
        </xdr:cNvSpPr>
      </xdr:nvSpPr>
      <xdr:spPr bwMode="auto">
        <a:xfrm>
          <a:off x="6924675" y="51635025"/>
          <a:ext cx="933450"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9</xdr:col>
      <xdr:colOff>476250</xdr:colOff>
      <xdr:row>25</xdr:row>
      <xdr:rowOff>47625</xdr:rowOff>
    </xdr:from>
    <xdr:to>
      <xdr:col>9</xdr:col>
      <xdr:colOff>800100</xdr:colOff>
      <xdr:row>26</xdr:row>
      <xdr:rowOff>145930</xdr:rowOff>
    </xdr:to>
    <xdr:sp macro="" textlink="">
      <xdr:nvSpPr>
        <xdr:cNvPr id="3" name="下矢印 2"/>
        <xdr:cNvSpPr/>
      </xdr:nvSpPr>
      <xdr:spPr>
        <a:xfrm>
          <a:off x="5638800" y="5667375"/>
          <a:ext cx="323850" cy="326905"/>
        </a:xfrm>
        <a:prstGeom prst="downArrow">
          <a:avLst/>
        </a:prstGeom>
        <a:solidFill>
          <a:srgbClr val="FF0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12</xdr:col>
      <xdr:colOff>127635</xdr:colOff>
      <xdr:row>79</xdr:row>
      <xdr:rowOff>0</xdr:rowOff>
    </xdr:from>
    <xdr:to>
      <xdr:col>12</xdr:col>
      <xdr:colOff>1068898</xdr:colOff>
      <xdr:row>79</xdr:row>
      <xdr:rowOff>0</xdr:rowOff>
    </xdr:to>
    <xdr:sp macro="" textlink="">
      <xdr:nvSpPr>
        <xdr:cNvPr id="2" name="Text Box 11">
          <a:extLst>
            <a:ext uri="{FF2B5EF4-FFF2-40B4-BE49-F238E27FC236}">
              <a16:creationId xmlns:a16="http://schemas.microsoft.com/office/drawing/2014/main" id="{E6A54237-7344-80B7-E3E2-03AEDC2CC011}"/>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3" name="Text Box 12">
          <a:extLst>
            <a:ext uri="{FF2B5EF4-FFF2-40B4-BE49-F238E27FC236}">
              <a16:creationId xmlns:a16="http://schemas.microsoft.com/office/drawing/2014/main" id="{708E4B27-8178-E640-8062-B913EE378B1C}"/>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79</xdr:row>
      <xdr:rowOff>0</xdr:rowOff>
    </xdr:from>
    <xdr:to>
      <xdr:col>12</xdr:col>
      <xdr:colOff>1068898</xdr:colOff>
      <xdr:row>79</xdr:row>
      <xdr:rowOff>0</xdr:rowOff>
    </xdr:to>
    <xdr:sp macro="" textlink="">
      <xdr:nvSpPr>
        <xdr:cNvPr id="4" name="Text Box 13">
          <a:extLst>
            <a:ext uri="{FF2B5EF4-FFF2-40B4-BE49-F238E27FC236}">
              <a16:creationId xmlns:a16="http://schemas.microsoft.com/office/drawing/2014/main" id="{89122940-8F0A-0A10-DF6C-807BF94BD079}"/>
            </a:ext>
          </a:extLst>
        </xdr:cNvPr>
        <xdr:cNvSpPr txBox="1">
          <a:spLocks noChangeArrowheads="1"/>
        </xdr:cNvSpPr>
      </xdr:nvSpPr>
      <xdr:spPr bwMode="auto">
        <a:xfrm>
          <a:off x="8157210" y="151542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9</xdr:col>
      <xdr:colOff>438150</xdr:colOff>
      <xdr:row>25</xdr:row>
      <xdr:rowOff>57150</xdr:rowOff>
    </xdr:from>
    <xdr:to>
      <xdr:col>9</xdr:col>
      <xdr:colOff>762000</xdr:colOff>
      <xdr:row>26</xdr:row>
      <xdr:rowOff>155455</xdr:rowOff>
    </xdr:to>
    <xdr:sp macro="" textlink="">
      <xdr:nvSpPr>
        <xdr:cNvPr id="5" name="下矢印 4"/>
        <xdr:cNvSpPr/>
      </xdr:nvSpPr>
      <xdr:spPr>
        <a:xfrm>
          <a:off x="5600700" y="5676900"/>
          <a:ext cx="323850" cy="326905"/>
        </a:xfrm>
        <a:prstGeom prst="downArrow">
          <a:avLst/>
        </a:prstGeom>
        <a:solidFill>
          <a:srgbClr val="FF0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12</xdr:col>
      <xdr:colOff>127635</xdr:colOff>
      <xdr:row>77</xdr:row>
      <xdr:rowOff>0</xdr:rowOff>
    </xdr:from>
    <xdr:to>
      <xdr:col>12</xdr:col>
      <xdr:colOff>1068898</xdr:colOff>
      <xdr:row>77</xdr:row>
      <xdr:rowOff>0</xdr:rowOff>
    </xdr:to>
    <xdr:sp macro="" textlink="">
      <xdr:nvSpPr>
        <xdr:cNvPr id="2" name="Text Box 11">
          <a:extLst>
            <a:ext uri="{FF2B5EF4-FFF2-40B4-BE49-F238E27FC236}">
              <a16:creationId xmlns:a16="http://schemas.microsoft.com/office/drawing/2014/main" id="{E6A54237-7344-80B7-E3E2-03AEDC2CC011}"/>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77</xdr:row>
      <xdr:rowOff>0</xdr:rowOff>
    </xdr:from>
    <xdr:to>
      <xdr:col>12</xdr:col>
      <xdr:colOff>1068898</xdr:colOff>
      <xdr:row>77</xdr:row>
      <xdr:rowOff>0</xdr:rowOff>
    </xdr:to>
    <xdr:sp macro="" textlink="">
      <xdr:nvSpPr>
        <xdr:cNvPr id="3" name="Text Box 12">
          <a:extLst>
            <a:ext uri="{FF2B5EF4-FFF2-40B4-BE49-F238E27FC236}">
              <a16:creationId xmlns:a16="http://schemas.microsoft.com/office/drawing/2014/main" id="{708E4B27-8178-E640-8062-B913EE378B1C}"/>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77</xdr:row>
      <xdr:rowOff>0</xdr:rowOff>
    </xdr:from>
    <xdr:to>
      <xdr:col>12</xdr:col>
      <xdr:colOff>1068898</xdr:colOff>
      <xdr:row>77</xdr:row>
      <xdr:rowOff>0</xdr:rowOff>
    </xdr:to>
    <xdr:sp macro="" textlink="">
      <xdr:nvSpPr>
        <xdr:cNvPr id="4" name="Text Box 13">
          <a:extLst>
            <a:ext uri="{FF2B5EF4-FFF2-40B4-BE49-F238E27FC236}">
              <a16:creationId xmlns:a16="http://schemas.microsoft.com/office/drawing/2014/main" id="{89122940-8F0A-0A10-DF6C-807BF94BD079}"/>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9</xdr:col>
      <xdr:colOff>476250</xdr:colOff>
      <xdr:row>25</xdr:row>
      <xdr:rowOff>47625</xdr:rowOff>
    </xdr:from>
    <xdr:to>
      <xdr:col>9</xdr:col>
      <xdr:colOff>800100</xdr:colOff>
      <xdr:row>26</xdr:row>
      <xdr:rowOff>145930</xdr:rowOff>
    </xdr:to>
    <xdr:sp macro="" textlink="">
      <xdr:nvSpPr>
        <xdr:cNvPr id="5" name="下矢印 4"/>
        <xdr:cNvSpPr/>
      </xdr:nvSpPr>
      <xdr:spPr>
        <a:xfrm>
          <a:off x="5638800" y="5667375"/>
          <a:ext cx="323850" cy="326905"/>
        </a:xfrm>
        <a:prstGeom prst="downArrow">
          <a:avLst/>
        </a:prstGeom>
        <a:solidFill>
          <a:srgbClr val="FF0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12</xdr:col>
      <xdr:colOff>127635</xdr:colOff>
      <xdr:row>77</xdr:row>
      <xdr:rowOff>0</xdr:rowOff>
    </xdr:from>
    <xdr:to>
      <xdr:col>12</xdr:col>
      <xdr:colOff>1068898</xdr:colOff>
      <xdr:row>77</xdr:row>
      <xdr:rowOff>0</xdr:rowOff>
    </xdr:to>
    <xdr:sp macro="" textlink="">
      <xdr:nvSpPr>
        <xdr:cNvPr id="2" name="Text Box 11">
          <a:extLst>
            <a:ext uri="{FF2B5EF4-FFF2-40B4-BE49-F238E27FC236}">
              <a16:creationId xmlns:a16="http://schemas.microsoft.com/office/drawing/2014/main" id="{E6A54237-7344-80B7-E3E2-03AEDC2CC011}"/>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77</xdr:row>
      <xdr:rowOff>0</xdr:rowOff>
    </xdr:from>
    <xdr:to>
      <xdr:col>12</xdr:col>
      <xdr:colOff>1068898</xdr:colOff>
      <xdr:row>77</xdr:row>
      <xdr:rowOff>0</xdr:rowOff>
    </xdr:to>
    <xdr:sp macro="" textlink="">
      <xdr:nvSpPr>
        <xdr:cNvPr id="3" name="Text Box 12">
          <a:extLst>
            <a:ext uri="{FF2B5EF4-FFF2-40B4-BE49-F238E27FC236}">
              <a16:creationId xmlns:a16="http://schemas.microsoft.com/office/drawing/2014/main" id="{708E4B27-8178-E640-8062-B913EE378B1C}"/>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12</xdr:col>
      <xdr:colOff>127635</xdr:colOff>
      <xdr:row>77</xdr:row>
      <xdr:rowOff>0</xdr:rowOff>
    </xdr:from>
    <xdr:to>
      <xdr:col>12</xdr:col>
      <xdr:colOff>1068898</xdr:colOff>
      <xdr:row>77</xdr:row>
      <xdr:rowOff>0</xdr:rowOff>
    </xdr:to>
    <xdr:sp macro="" textlink="">
      <xdr:nvSpPr>
        <xdr:cNvPr id="4" name="Text Box 13">
          <a:extLst>
            <a:ext uri="{FF2B5EF4-FFF2-40B4-BE49-F238E27FC236}">
              <a16:creationId xmlns:a16="http://schemas.microsoft.com/office/drawing/2014/main" id="{89122940-8F0A-0A10-DF6C-807BF94BD079}"/>
            </a:ext>
          </a:extLst>
        </xdr:cNvPr>
        <xdr:cNvSpPr txBox="1">
          <a:spLocks noChangeArrowheads="1"/>
        </xdr:cNvSpPr>
      </xdr:nvSpPr>
      <xdr:spPr bwMode="auto">
        <a:xfrm>
          <a:off x="8157210" y="14811375"/>
          <a:ext cx="941263" cy="0"/>
        </a:xfrm>
        <a:prstGeom prst="rect">
          <a:avLst/>
        </a:prstGeom>
        <a:noFill/>
        <a:ln w="9525">
          <a:noFill/>
          <a:miter lim="800000"/>
          <a:headEnd/>
          <a:tailEnd/>
        </a:ln>
      </xdr:spPr>
      <xdr:txBody>
        <a:bodyPr vertOverflow="clip" wrap="square" lIns="73152" tIns="32004" rIns="73152" bIns="32004" anchor="ctr" upright="1"/>
        <a:lstStyle/>
        <a:p>
          <a:pPr algn="ctr" rtl="0">
            <a:defRPr sz="1000"/>
          </a:pPr>
          <a:r>
            <a:rPr lang="ja-JP" altLang="en-US" sz="2400" b="1" i="1" u="none" strike="noStrike" baseline="0">
              <a:solidFill>
                <a:srgbClr val="FF99CC"/>
              </a:solidFill>
              <a:latin typeface="HG丸ｺﾞｼｯｸM-PRO"/>
              <a:ea typeface="HG丸ｺﾞｼｯｸM-PRO"/>
            </a:rPr>
            <a:t>印</a:t>
          </a:r>
        </a:p>
      </xdr:txBody>
    </xdr:sp>
    <xdr:clientData/>
  </xdr:twoCellAnchor>
  <xdr:twoCellAnchor>
    <xdr:from>
      <xdr:col>9</xdr:col>
      <xdr:colOff>447675</xdr:colOff>
      <xdr:row>25</xdr:row>
      <xdr:rowOff>47625</xdr:rowOff>
    </xdr:from>
    <xdr:to>
      <xdr:col>9</xdr:col>
      <xdr:colOff>771525</xdr:colOff>
      <xdr:row>26</xdr:row>
      <xdr:rowOff>145930</xdr:rowOff>
    </xdr:to>
    <xdr:sp macro="" textlink="">
      <xdr:nvSpPr>
        <xdr:cNvPr id="5" name="下矢印 4"/>
        <xdr:cNvSpPr/>
      </xdr:nvSpPr>
      <xdr:spPr>
        <a:xfrm>
          <a:off x="5610225" y="5667375"/>
          <a:ext cx="323850" cy="326905"/>
        </a:xfrm>
        <a:prstGeom prst="downArrow">
          <a:avLst/>
        </a:prstGeom>
        <a:solidFill>
          <a:srgbClr val="FF0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L83"/>
  <sheetViews>
    <sheetView view="pageBreakPreview" topLeftCell="A7" zoomScaleNormal="100" workbookViewId="0">
      <selection activeCell="M2" sqref="M2"/>
    </sheetView>
  </sheetViews>
  <sheetFormatPr defaultRowHeight="11.25"/>
  <cols>
    <col min="1" max="1" width="2.75" style="1" customWidth="1"/>
    <col min="2" max="2" width="3.625" style="1" hidden="1" customWidth="1"/>
    <col min="3" max="3" width="2.75" style="1" customWidth="1"/>
    <col min="4" max="4" width="13.125" style="5" customWidth="1"/>
    <col min="5" max="5" width="23.5" style="1" customWidth="1"/>
    <col min="6" max="6" width="2.125" style="1" hidden="1" customWidth="1"/>
    <col min="7" max="7" width="8.5" style="1" customWidth="1"/>
    <col min="8" max="8" width="8.5" style="1" hidden="1" customWidth="1"/>
    <col min="9" max="9" width="11" style="1" customWidth="1"/>
    <col min="10" max="10" width="13.75" style="1" customWidth="1"/>
    <col min="11" max="11" width="13.625" style="1" customWidth="1"/>
    <col min="12" max="12" width="26.5" style="1" customWidth="1"/>
    <col min="13" max="13" width="3" style="1" customWidth="1"/>
    <col min="14" max="16384" width="9" style="1"/>
  </cols>
  <sheetData>
    <row r="1" spans="1:12" s="22" customFormat="1" ht="14.25">
      <c r="C1" s="181" t="s">
        <v>112</v>
      </c>
      <c r="D1" s="181"/>
      <c r="E1" s="181"/>
      <c r="F1" s="181"/>
      <c r="G1" s="181"/>
      <c r="H1" s="181"/>
      <c r="I1" s="181"/>
      <c r="J1" s="181"/>
      <c r="K1" s="181"/>
      <c r="L1" s="181"/>
    </row>
    <row r="2" spans="1:12" ht="64.5" customHeight="1"/>
    <row r="3" spans="1:12" customFormat="1" ht="13.5">
      <c r="A3" s="1"/>
      <c r="B3" s="1" t="s">
        <v>38</v>
      </c>
      <c r="C3" s="1"/>
      <c r="D3" s="5"/>
      <c r="E3" s="1"/>
      <c r="F3" s="1"/>
      <c r="G3" s="1"/>
      <c r="H3" s="1"/>
      <c r="I3" s="1"/>
      <c r="J3" s="1"/>
      <c r="K3" s="1"/>
      <c r="L3" s="1"/>
    </row>
    <row r="4" spans="1:12" customFormat="1" ht="13.5">
      <c r="A4" s="1"/>
      <c r="B4" s="1" t="s">
        <v>38</v>
      </c>
      <c r="C4" s="5" t="s">
        <v>49</v>
      </c>
      <c r="D4" s="5"/>
      <c r="E4" s="1"/>
      <c r="F4" s="1"/>
      <c r="G4" s="1"/>
      <c r="H4" s="1"/>
      <c r="I4" s="1"/>
      <c r="J4" s="1"/>
      <c r="K4" s="1"/>
      <c r="L4" s="63" t="s">
        <v>52</v>
      </c>
    </row>
    <row r="5" spans="1:12" customFormat="1" ht="13.5">
      <c r="A5" s="1"/>
      <c r="B5" s="1" t="s">
        <v>38</v>
      </c>
      <c r="C5" s="5"/>
      <c r="D5" s="5"/>
      <c r="E5" s="1"/>
      <c r="F5" s="1"/>
      <c r="G5" s="1"/>
      <c r="H5" s="1"/>
      <c r="I5" s="1"/>
      <c r="J5" s="1"/>
      <c r="K5" s="1"/>
      <c r="L5" s="1"/>
    </row>
    <row r="6" spans="1:12" s="15" customFormat="1" ht="20.100000000000001" customHeight="1">
      <c r="B6" s="1" t="s">
        <v>38</v>
      </c>
      <c r="D6" s="182" t="s">
        <v>30</v>
      </c>
      <c r="E6" s="182"/>
      <c r="F6" s="182"/>
      <c r="G6" s="182"/>
      <c r="H6" s="182"/>
      <c r="I6" s="182"/>
      <c r="J6" s="182"/>
      <c r="K6" s="182"/>
      <c r="L6" s="182"/>
    </row>
    <row r="7" spans="1:12" s="16" customFormat="1" ht="20.100000000000001" customHeight="1">
      <c r="B7" s="1" t="s">
        <v>38</v>
      </c>
      <c r="D7" s="182" t="s">
        <v>31</v>
      </c>
      <c r="E7" s="182"/>
      <c r="F7" s="182"/>
      <c r="G7" s="182"/>
      <c r="H7" s="182"/>
      <c r="I7" s="182"/>
      <c r="J7" s="182"/>
      <c r="K7" s="182"/>
      <c r="L7" s="182"/>
    </row>
    <row r="8" spans="1:12" s="16" customFormat="1" ht="17.100000000000001" customHeight="1">
      <c r="B8" s="1" t="s">
        <v>38</v>
      </c>
      <c r="D8" s="17"/>
      <c r="E8" s="17"/>
      <c r="F8" s="17"/>
      <c r="G8" s="17"/>
      <c r="H8" s="17"/>
      <c r="I8" s="17"/>
      <c r="J8" s="17"/>
      <c r="K8" s="17"/>
      <c r="L8" s="17"/>
    </row>
    <row r="9" spans="1:12" ht="33.950000000000003" customHeight="1">
      <c r="B9" s="1" t="s">
        <v>38</v>
      </c>
      <c r="C9" s="31" t="s">
        <v>2</v>
      </c>
      <c r="D9" s="32"/>
      <c r="E9" s="183" t="s">
        <v>51</v>
      </c>
      <c r="F9" s="184"/>
      <c r="G9" s="184"/>
      <c r="H9" s="184"/>
      <c r="I9" s="184"/>
      <c r="J9" s="185"/>
      <c r="K9" s="2" t="s">
        <v>15</v>
      </c>
      <c r="L9" s="28" t="s">
        <v>53</v>
      </c>
    </row>
    <row r="10" spans="1:12" ht="15" customHeight="1">
      <c r="B10" s="1" t="s">
        <v>38</v>
      </c>
      <c r="C10" s="31" t="s">
        <v>16</v>
      </c>
      <c r="D10" s="32"/>
      <c r="E10" s="186" t="s">
        <v>54</v>
      </c>
      <c r="F10" s="187"/>
      <c r="G10" s="188"/>
      <c r="H10" s="52"/>
      <c r="I10" s="6" t="s">
        <v>3</v>
      </c>
      <c r="J10" s="60" t="s">
        <v>115</v>
      </c>
      <c r="K10" s="2" t="s">
        <v>29</v>
      </c>
      <c r="L10" s="62" t="s">
        <v>113</v>
      </c>
    </row>
    <row r="11" spans="1:12" ht="15" customHeight="1">
      <c r="B11" s="1" t="s">
        <v>38</v>
      </c>
      <c r="C11" s="31" t="s">
        <v>5</v>
      </c>
      <c r="D11" s="32"/>
      <c r="E11" s="189" t="s">
        <v>114</v>
      </c>
      <c r="F11" s="190"/>
      <c r="G11" s="191"/>
      <c r="H11" s="53"/>
      <c r="I11" s="2" t="s">
        <v>4</v>
      </c>
      <c r="J11" s="61" t="s">
        <v>114</v>
      </c>
      <c r="K11" s="2" t="s">
        <v>33</v>
      </c>
      <c r="L11" s="30" t="s">
        <v>109</v>
      </c>
    </row>
    <row r="12" spans="1:12" ht="14.1" customHeight="1">
      <c r="B12" s="1" t="s">
        <v>38</v>
      </c>
      <c r="C12" s="5"/>
      <c r="E12" s="43"/>
      <c r="F12" s="43"/>
      <c r="G12" s="43"/>
      <c r="H12" s="43"/>
      <c r="I12" s="5"/>
      <c r="J12" s="44"/>
      <c r="K12" s="5"/>
      <c r="L12" s="58">
        <v>39813</v>
      </c>
    </row>
    <row r="13" spans="1:12" ht="14.1" customHeight="1">
      <c r="B13" s="1" t="s">
        <v>38</v>
      </c>
      <c r="C13" s="45" t="s">
        <v>35</v>
      </c>
    </row>
    <row r="14" spans="1:12" ht="16.5" customHeight="1">
      <c r="B14" s="1" t="s">
        <v>38</v>
      </c>
      <c r="C14" s="176" t="s">
        <v>19</v>
      </c>
      <c r="D14" s="177"/>
      <c r="E14" s="178"/>
      <c r="F14" s="56"/>
      <c r="G14" s="3" t="s">
        <v>18</v>
      </c>
      <c r="H14" s="3"/>
      <c r="I14" s="3" t="s">
        <v>20</v>
      </c>
      <c r="J14" s="3" t="s">
        <v>1</v>
      </c>
      <c r="K14" s="3" t="s">
        <v>14</v>
      </c>
      <c r="L14" s="4" t="s">
        <v>17</v>
      </c>
    </row>
    <row r="15" spans="1:12" ht="13.5">
      <c r="B15" s="1" t="s">
        <v>38</v>
      </c>
      <c r="C15" s="38" t="s">
        <v>48</v>
      </c>
      <c r="D15" s="64" t="s">
        <v>55</v>
      </c>
      <c r="E15" s="55"/>
      <c r="F15" s="35"/>
      <c r="G15" s="65">
        <v>1</v>
      </c>
      <c r="H15" s="66">
        <v>1</v>
      </c>
      <c r="I15" s="18">
        <f>H15*1</f>
        <v>1</v>
      </c>
      <c r="J15" s="46">
        <v>1</v>
      </c>
      <c r="K15" s="11"/>
      <c r="L15" s="7"/>
    </row>
    <row r="16" spans="1:12" ht="13.5">
      <c r="C16" s="39" t="s">
        <v>61</v>
      </c>
      <c r="D16" s="67" t="s">
        <v>56</v>
      </c>
      <c r="E16" s="68"/>
      <c r="F16" s="36"/>
      <c r="G16" s="69">
        <v>1</v>
      </c>
      <c r="H16" s="70">
        <v>1</v>
      </c>
      <c r="I16" s="19">
        <v>2</v>
      </c>
      <c r="J16" s="47">
        <v>2</v>
      </c>
      <c r="K16" s="12"/>
      <c r="L16" s="8"/>
    </row>
    <row r="17" spans="2:12" ht="13.5">
      <c r="C17" s="39" t="s">
        <v>62</v>
      </c>
      <c r="D17" s="67" t="s">
        <v>57</v>
      </c>
      <c r="E17" s="68"/>
      <c r="F17" s="36"/>
      <c r="G17" s="69">
        <v>2</v>
      </c>
      <c r="H17" s="70">
        <v>2</v>
      </c>
      <c r="I17" s="19">
        <f>H17*1</f>
        <v>2</v>
      </c>
      <c r="J17" s="47">
        <v>2</v>
      </c>
      <c r="K17" s="12"/>
      <c r="L17" s="8" t="s">
        <v>107</v>
      </c>
    </row>
    <row r="18" spans="2:12" ht="13.5">
      <c r="C18" s="39" t="s">
        <v>62</v>
      </c>
      <c r="D18" s="67" t="s">
        <v>58</v>
      </c>
      <c r="E18" s="68"/>
      <c r="F18" s="36"/>
      <c r="G18" s="69">
        <v>2</v>
      </c>
      <c r="H18" s="70">
        <v>2</v>
      </c>
      <c r="I18" s="19">
        <f>H18*1</f>
        <v>2</v>
      </c>
      <c r="J18" s="47">
        <v>2</v>
      </c>
      <c r="K18" s="12"/>
      <c r="L18" s="27"/>
    </row>
    <row r="19" spans="2:12" ht="13.5">
      <c r="C19" s="39" t="s">
        <v>62</v>
      </c>
      <c r="D19" s="67" t="s">
        <v>59</v>
      </c>
      <c r="E19" s="68"/>
      <c r="F19" s="36"/>
      <c r="G19" s="69">
        <v>3</v>
      </c>
      <c r="H19" s="70">
        <v>2</v>
      </c>
      <c r="I19" s="19">
        <f>H19*1</f>
        <v>2</v>
      </c>
      <c r="J19" s="47"/>
      <c r="K19" s="12"/>
      <c r="L19" s="8"/>
    </row>
    <row r="20" spans="2:12" ht="13.5">
      <c r="C20" s="39" t="s">
        <v>62</v>
      </c>
      <c r="D20" s="71" t="s">
        <v>60</v>
      </c>
      <c r="E20" s="72"/>
      <c r="F20" s="37"/>
      <c r="G20" s="73">
        <v>3</v>
      </c>
      <c r="H20" s="74">
        <v>2</v>
      </c>
      <c r="I20" s="19">
        <f>H20*1</f>
        <v>2</v>
      </c>
      <c r="J20" s="47">
        <v>2</v>
      </c>
      <c r="K20" s="12"/>
      <c r="L20" s="8"/>
    </row>
    <row r="21" spans="2:12" ht="13.5">
      <c r="B21" s="1" t="s">
        <v>38</v>
      </c>
      <c r="C21" s="176" t="s">
        <v>0</v>
      </c>
      <c r="D21" s="177"/>
      <c r="E21" s="177"/>
      <c r="F21" s="177"/>
      <c r="G21" s="178"/>
      <c r="H21" s="57"/>
      <c r="I21" s="26">
        <f>SUM(I15:I20)</f>
        <v>11</v>
      </c>
      <c r="J21" s="49">
        <f>SUM(J15:J20)</f>
        <v>9</v>
      </c>
      <c r="K21" s="50" t="str">
        <f>IF(J21&gt;=7,"○","×")</f>
        <v>○</v>
      </c>
      <c r="L21" s="2" t="s">
        <v>6</v>
      </c>
    </row>
    <row r="22" spans="2:12" ht="13.5">
      <c r="B22" s="1" t="s">
        <v>38</v>
      </c>
      <c r="C22" s="38" t="s">
        <v>47</v>
      </c>
      <c r="D22" s="64" t="s">
        <v>63</v>
      </c>
      <c r="E22" s="55"/>
      <c r="F22" s="35"/>
      <c r="G22" s="75">
        <v>1</v>
      </c>
      <c r="H22" s="76">
        <v>1</v>
      </c>
      <c r="I22" s="18">
        <f>H22*1</f>
        <v>1</v>
      </c>
      <c r="J22" s="46">
        <v>1</v>
      </c>
      <c r="K22" s="11"/>
      <c r="L22" s="9"/>
    </row>
    <row r="23" spans="2:12" ht="13.5">
      <c r="C23" s="39" t="s">
        <v>47</v>
      </c>
      <c r="D23" s="67" t="s">
        <v>64</v>
      </c>
      <c r="E23" s="68"/>
      <c r="F23" s="36"/>
      <c r="G23" s="69">
        <v>1</v>
      </c>
      <c r="H23" s="70">
        <v>1</v>
      </c>
      <c r="I23" s="19">
        <f>H23*1</f>
        <v>1</v>
      </c>
      <c r="J23" s="47">
        <v>1</v>
      </c>
      <c r="K23" s="12"/>
      <c r="L23" s="8"/>
    </row>
    <row r="24" spans="2:12" ht="13.5">
      <c r="C24" s="39" t="s">
        <v>47</v>
      </c>
      <c r="D24" s="67" t="s">
        <v>65</v>
      </c>
      <c r="E24" s="68"/>
      <c r="F24" s="36"/>
      <c r="G24" s="69">
        <v>2</v>
      </c>
      <c r="H24" s="70">
        <v>1</v>
      </c>
      <c r="I24" s="19">
        <v>2</v>
      </c>
      <c r="J24" s="47">
        <v>2</v>
      </c>
      <c r="K24" s="12"/>
      <c r="L24" s="8"/>
    </row>
    <row r="25" spans="2:12" ht="13.5">
      <c r="C25" s="39" t="s">
        <v>47</v>
      </c>
      <c r="D25" s="67" t="s">
        <v>66</v>
      </c>
      <c r="E25" s="68"/>
      <c r="F25" s="36"/>
      <c r="G25" s="69">
        <v>2</v>
      </c>
      <c r="H25" s="70">
        <v>2</v>
      </c>
      <c r="I25" s="19">
        <f>H25*1</f>
        <v>2</v>
      </c>
      <c r="J25" s="47">
        <v>2</v>
      </c>
      <c r="K25" s="12"/>
      <c r="L25" s="8"/>
    </row>
    <row r="26" spans="2:12" ht="13.5">
      <c r="C26" s="39" t="s">
        <v>47</v>
      </c>
      <c r="D26" s="71" t="s">
        <v>67</v>
      </c>
      <c r="E26" s="72"/>
      <c r="F26" s="37"/>
      <c r="G26" s="73">
        <v>3</v>
      </c>
      <c r="H26" s="74">
        <v>1</v>
      </c>
      <c r="I26" s="19">
        <f>H26*1</f>
        <v>1</v>
      </c>
      <c r="J26" s="47"/>
      <c r="K26" s="12"/>
      <c r="L26" s="8"/>
    </row>
    <row r="27" spans="2:12" ht="13.5">
      <c r="B27" s="1" t="s">
        <v>38</v>
      </c>
      <c r="C27" s="176" t="s">
        <v>0</v>
      </c>
      <c r="D27" s="177"/>
      <c r="E27" s="177"/>
      <c r="F27" s="177"/>
      <c r="G27" s="178"/>
      <c r="H27" s="57"/>
      <c r="I27" s="26">
        <f>SUM(I22:I26)</f>
        <v>7</v>
      </c>
      <c r="J27" s="49">
        <f>SUM(J22:J26)</f>
        <v>6</v>
      </c>
      <c r="K27" s="50" t="str">
        <f>IF(J27&gt;=7,"○","×")</f>
        <v>×</v>
      </c>
      <c r="L27" s="2" t="s">
        <v>6</v>
      </c>
    </row>
    <row r="28" spans="2:12" ht="13.5">
      <c r="B28" s="1" t="s">
        <v>38</v>
      </c>
      <c r="C28" s="38" t="s">
        <v>46</v>
      </c>
      <c r="D28" s="64" t="s">
        <v>69</v>
      </c>
      <c r="E28" s="55"/>
      <c r="F28" s="35"/>
      <c r="G28" s="75">
        <v>1</v>
      </c>
      <c r="H28" s="76">
        <v>1</v>
      </c>
      <c r="I28" s="18">
        <f>H28*1</f>
        <v>1</v>
      </c>
      <c r="J28" s="46">
        <v>1</v>
      </c>
      <c r="K28" s="11"/>
      <c r="L28" s="9"/>
    </row>
    <row r="29" spans="2:12" ht="13.5">
      <c r="C29" s="39" t="s">
        <v>68</v>
      </c>
      <c r="D29" s="67" t="s">
        <v>70</v>
      </c>
      <c r="E29" s="68"/>
      <c r="F29" s="36"/>
      <c r="G29" s="69">
        <v>1</v>
      </c>
      <c r="H29" s="70">
        <v>2</v>
      </c>
      <c r="I29" s="19">
        <f>H29*1</f>
        <v>2</v>
      </c>
      <c r="J29" s="47">
        <v>2</v>
      </c>
      <c r="K29" s="12"/>
      <c r="L29" s="8"/>
    </row>
    <row r="30" spans="2:12" ht="13.5">
      <c r="C30" s="39" t="s">
        <v>68</v>
      </c>
      <c r="D30" s="67" t="s">
        <v>71</v>
      </c>
      <c r="E30" s="68"/>
      <c r="F30" s="36"/>
      <c r="G30" s="69">
        <v>2</v>
      </c>
      <c r="H30" s="70">
        <v>1</v>
      </c>
      <c r="I30" s="19">
        <f>H30*1</f>
        <v>1</v>
      </c>
      <c r="J30" s="47"/>
      <c r="K30" s="12"/>
      <c r="L30" s="8"/>
    </row>
    <row r="31" spans="2:12" ht="13.5">
      <c r="C31" s="39" t="s">
        <v>68</v>
      </c>
      <c r="D31" s="67" t="s">
        <v>72</v>
      </c>
      <c r="E31" s="68"/>
      <c r="F31" s="36"/>
      <c r="G31" s="69">
        <v>2</v>
      </c>
      <c r="H31" s="70">
        <v>1</v>
      </c>
      <c r="I31" s="19">
        <v>2</v>
      </c>
      <c r="J31" s="47">
        <v>2</v>
      </c>
      <c r="K31" s="12"/>
      <c r="L31" s="8"/>
    </row>
    <row r="32" spans="2:12" ht="13.5">
      <c r="C32" s="39" t="s">
        <v>68</v>
      </c>
      <c r="D32" s="71" t="s">
        <v>73</v>
      </c>
      <c r="E32" s="72"/>
      <c r="F32" s="37"/>
      <c r="G32" s="73">
        <v>3</v>
      </c>
      <c r="H32" s="74">
        <v>1</v>
      </c>
      <c r="I32" s="19">
        <v>2</v>
      </c>
      <c r="J32" s="47">
        <v>2</v>
      </c>
      <c r="K32" s="12"/>
      <c r="L32" s="8"/>
    </row>
    <row r="33" spans="2:12" ht="13.5">
      <c r="B33" s="1" t="s">
        <v>38</v>
      </c>
      <c r="C33" s="176" t="s">
        <v>0</v>
      </c>
      <c r="D33" s="177"/>
      <c r="E33" s="177"/>
      <c r="F33" s="177"/>
      <c r="G33" s="178"/>
      <c r="H33" s="57"/>
      <c r="I33" s="26">
        <f>SUM(I28:I32)</f>
        <v>8</v>
      </c>
      <c r="J33" s="49">
        <f>SUM(J28:J32)</f>
        <v>7</v>
      </c>
      <c r="K33" s="50" t="str">
        <f>IF(J33&gt;=2,"○","×")</f>
        <v>○</v>
      </c>
      <c r="L33" s="2" t="s">
        <v>7</v>
      </c>
    </row>
    <row r="34" spans="2:12" ht="13.5">
      <c r="B34" s="1" t="s">
        <v>38</v>
      </c>
      <c r="C34" s="38" t="s">
        <v>45</v>
      </c>
      <c r="D34" s="64" t="s">
        <v>75</v>
      </c>
      <c r="E34" s="55"/>
      <c r="F34" s="35"/>
      <c r="G34" s="75">
        <v>1</v>
      </c>
      <c r="H34" s="76">
        <v>2</v>
      </c>
      <c r="I34" s="18">
        <f>H34*1</f>
        <v>2</v>
      </c>
      <c r="J34" s="46">
        <v>2</v>
      </c>
      <c r="K34" s="11"/>
      <c r="L34" s="9"/>
    </row>
    <row r="35" spans="2:12" ht="13.5">
      <c r="C35" s="39" t="s">
        <v>74</v>
      </c>
      <c r="D35" s="67" t="s">
        <v>76</v>
      </c>
      <c r="E35" s="68"/>
      <c r="F35" s="36"/>
      <c r="G35" s="69">
        <v>1</v>
      </c>
      <c r="H35" s="70">
        <v>2</v>
      </c>
      <c r="I35" s="19">
        <f>H35*1</f>
        <v>2</v>
      </c>
      <c r="J35" s="47">
        <v>2</v>
      </c>
      <c r="K35" s="12"/>
      <c r="L35" s="8"/>
    </row>
    <row r="36" spans="2:12" ht="13.5">
      <c r="C36" s="39" t="s">
        <v>74</v>
      </c>
      <c r="D36" s="67" t="s">
        <v>77</v>
      </c>
      <c r="E36" s="68"/>
      <c r="F36" s="36"/>
      <c r="G36" s="69">
        <v>2</v>
      </c>
      <c r="H36" s="70">
        <v>1</v>
      </c>
      <c r="I36" s="19">
        <f>H36*1</f>
        <v>1</v>
      </c>
      <c r="J36" s="47">
        <v>1</v>
      </c>
      <c r="K36" s="12"/>
      <c r="L36" s="8"/>
    </row>
    <row r="37" spans="2:12" ht="13.5">
      <c r="C37" s="39" t="s">
        <v>74</v>
      </c>
      <c r="D37" s="67" t="s">
        <v>78</v>
      </c>
      <c r="E37" s="68"/>
      <c r="F37" s="36"/>
      <c r="G37" s="69">
        <v>2</v>
      </c>
      <c r="H37" s="70">
        <v>1</v>
      </c>
      <c r="I37" s="19">
        <f>H37*1</f>
        <v>1</v>
      </c>
      <c r="J37" s="47">
        <v>1</v>
      </c>
      <c r="K37" s="12"/>
      <c r="L37" s="8"/>
    </row>
    <row r="38" spans="2:12" ht="13.5">
      <c r="C38" s="39" t="s">
        <v>74</v>
      </c>
      <c r="D38" s="71" t="s">
        <v>79</v>
      </c>
      <c r="E38" s="72"/>
      <c r="F38" s="37"/>
      <c r="G38" s="73">
        <v>3</v>
      </c>
      <c r="H38" s="74">
        <v>2</v>
      </c>
      <c r="I38" s="19">
        <f>H38*1</f>
        <v>2</v>
      </c>
      <c r="J38" s="47"/>
      <c r="K38" s="12"/>
      <c r="L38" s="8"/>
    </row>
    <row r="39" spans="2:12" ht="13.5">
      <c r="B39" s="1" t="s">
        <v>38</v>
      </c>
      <c r="C39" s="176" t="s">
        <v>0</v>
      </c>
      <c r="D39" s="177"/>
      <c r="E39" s="177"/>
      <c r="F39" s="177"/>
      <c r="G39" s="178"/>
      <c r="H39" s="57"/>
      <c r="I39" s="26">
        <f>SUM(I34:I38)</f>
        <v>8</v>
      </c>
      <c r="J39" s="49">
        <f>SUM(J34:J38)</f>
        <v>6</v>
      </c>
      <c r="K39" s="50" t="str">
        <f>IF(J39&gt;=2,"○","×")</f>
        <v>○</v>
      </c>
      <c r="L39" s="2" t="s">
        <v>7</v>
      </c>
    </row>
    <row r="40" spans="2:12" ht="13.5">
      <c r="B40" s="1" t="s">
        <v>38</v>
      </c>
      <c r="C40" s="40" t="s">
        <v>44</v>
      </c>
      <c r="D40" s="64" t="s">
        <v>80</v>
      </c>
      <c r="E40" s="55"/>
      <c r="F40" s="35"/>
      <c r="G40" s="75">
        <v>1</v>
      </c>
      <c r="H40" s="76">
        <v>1</v>
      </c>
      <c r="I40" s="18">
        <f>H40*1</f>
        <v>1</v>
      </c>
      <c r="J40" s="46">
        <v>1</v>
      </c>
      <c r="K40" s="11"/>
      <c r="L40" s="9"/>
    </row>
    <row r="41" spans="2:12" ht="13.5">
      <c r="C41" s="41" t="s">
        <v>85</v>
      </c>
      <c r="D41" s="67" t="s">
        <v>81</v>
      </c>
      <c r="E41" s="68"/>
      <c r="F41" s="36"/>
      <c r="G41" s="69">
        <v>1</v>
      </c>
      <c r="H41" s="70">
        <v>2</v>
      </c>
      <c r="I41" s="19">
        <f>H41*1</f>
        <v>2</v>
      </c>
      <c r="J41" s="47">
        <v>2</v>
      </c>
      <c r="K41" s="12"/>
      <c r="L41" s="8"/>
    </row>
    <row r="42" spans="2:12" ht="13.5">
      <c r="C42" s="41" t="s">
        <v>85</v>
      </c>
      <c r="D42" s="67" t="s">
        <v>82</v>
      </c>
      <c r="E42" s="68"/>
      <c r="F42" s="36"/>
      <c r="G42" s="69">
        <v>2</v>
      </c>
      <c r="H42" s="70">
        <v>2</v>
      </c>
      <c r="I42" s="19">
        <f>H42*1</f>
        <v>2</v>
      </c>
      <c r="J42" s="47">
        <v>2</v>
      </c>
      <c r="K42" s="12"/>
      <c r="L42" s="8"/>
    </row>
    <row r="43" spans="2:12" ht="13.5">
      <c r="C43" s="41" t="s">
        <v>85</v>
      </c>
      <c r="D43" s="67" t="s">
        <v>83</v>
      </c>
      <c r="E43" s="68"/>
      <c r="F43" s="36"/>
      <c r="G43" s="69">
        <v>2</v>
      </c>
      <c r="H43" s="70">
        <v>1</v>
      </c>
      <c r="I43" s="19">
        <f>H43*1</f>
        <v>1</v>
      </c>
      <c r="J43" s="47">
        <v>1</v>
      </c>
      <c r="K43" s="12"/>
      <c r="L43" s="8" t="s">
        <v>108</v>
      </c>
    </row>
    <row r="44" spans="2:12" ht="13.5">
      <c r="C44" s="41" t="s">
        <v>85</v>
      </c>
      <c r="D44" s="71" t="s">
        <v>84</v>
      </c>
      <c r="E44" s="72"/>
      <c r="F44" s="37"/>
      <c r="G44" s="73">
        <v>3</v>
      </c>
      <c r="H44" s="74">
        <v>2</v>
      </c>
      <c r="I44" s="19">
        <f>H44*1</f>
        <v>2</v>
      </c>
      <c r="J44" s="47">
        <v>2</v>
      </c>
      <c r="K44" s="12"/>
      <c r="L44" s="8"/>
    </row>
    <row r="45" spans="2:12" ht="13.5">
      <c r="B45" s="1" t="s">
        <v>38</v>
      </c>
      <c r="C45" s="176" t="s">
        <v>0</v>
      </c>
      <c r="D45" s="177"/>
      <c r="E45" s="177"/>
      <c r="F45" s="177"/>
      <c r="G45" s="178"/>
      <c r="H45" s="57"/>
      <c r="I45" s="26">
        <f>SUM(I40:I44)</f>
        <v>8</v>
      </c>
      <c r="J45" s="49">
        <f>SUM(J40:J44)</f>
        <v>8</v>
      </c>
      <c r="K45" s="50" t="str">
        <f>IF(J45&gt;=4,"○","*")</f>
        <v>○</v>
      </c>
      <c r="L45" s="2" t="s">
        <v>8</v>
      </c>
    </row>
    <row r="46" spans="2:12" ht="13.5">
      <c r="B46" s="1" t="s">
        <v>38</v>
      </c>
      <c r="C46" s="40" t="s">
        <v>43</v>
      </c>
      <c r="D46" s="64" t="s">
        <v>86</v>
      </c>
      <c r="E46" s="55"/>
      <c r="F46" s="35"/>
      <c r="G46" s="75">
        <v>1</v>
      </c>
      <c r="H46" s="76">
        <v>1</v>
      </c>
      <c r="I46" s="18">
        <f>H46*1</f>
        <v>1</v>
      </c>
      <c r="J46" s="46">
        <v>1</v>
      </c>
      <c r="K46" s="11"/>
      <c r="L46" s="9"/>
    </row>
    <row r="47" spans="2:12" ht="13.5">
      <c r="C47" s="41" t="s">
        <v>91</v>
      </c>
      <c r="D47" s="67" t="s">
        <v>87</v>
      </c>
      <c r="E47" s="68"/>
      <c r="F47" s="36"/>
      <c r="G47" s="69">
        <v>2</v>
      </c>
      <c r="H47" s="70">
        <v>1</v>
      </c>
      <c r="I47" s="19">
        <f>H47*1</f>
        <v>1</v>
      </c>
      <c r="J47" s="47"/>
      <c r="K47" s="12"/>
      <c r="L47" s="27"/>
    </row>
    <row r="48" spans="2:12" ht="13.5">
      <c r="C48" s="41" t="s">
        <v>91</v>
      </c>
      <c r="D48" s="67" t="s">
        <v>88</v>
      </c>
      <c r="E48" s="68"/>
      <c r="F48" s="36"/>
      <c r="G48" s="69">
        <v>2</v>
      </c>
      <c r="H48" s="70">
        <v>2</v>
      </c>
      <c r="I48" s="19">
        <f>H48*1</f>
        <v>2</v>
      </c>
      <c r="J48" s="47">
        <v>2</v>
      </c>
      <c r="K48" s="12"/>
      <c r="L48" s="8"/>
    </row>
    <row r="49" spans="2:12" ht="13.5">
      <c r="C49" s="41" t="s">
        <v>91</v>
      </c>
      <c r="D49" s="67" t="s">
        <v>89</v>
      </c>
      <c r="E49" s="68"/>
      <c r="F49" s="36"/>
      <c r="G49" s="69">
        <v>3</v>
      </c>
      <c r="H49" s="70">
        <v>2</v>
      </c>
      <c r="I49" s="19">
        <f>H49*1</f>
        <v>2</v>
      </c>
      <c r="J49" s="47">
        <v>2</v>
      </c>
      <c r="K49" s="12"/>
      <c r="L49" s="27"/>
    </row>
    <row r="50" spans="2:12" ht="13.5">
      <c r="C50" s="41" t="s">
        <v>91</v>
      </c>
      <c r="D50" s="71" t="s">
        <v>90</v>
      </c>
      <c r="E50" s="72"/>
      <c r="F50" s="37"/>
      <c r="G50" s="73">
        <v>4</v>
      </c>
      <c r="H50" s="74">
        <v>1</v>
      </c>
      <c r="I50" s="19">
        <v>2</v>
      </c>
      <c r="J50" s="47">
        <v>2</v>
      </c>
      <c r="K50" s="12"/>
      <c r="L50" s="8"/>
    </row>
    <row r="51" spans="2:12" ht="13.5">
      <c r="B51" s="1" t="s">
        <v>38</v>
      </c>
      <c r="C51" s="176" t="s">
        <v>0</v>
      </c>
      <c r="D51" s="177"/>
      <c r="E51" s="177"/>
      <c r="F51" s="177"/>
      <c r="G51" s="178"/>
      <c r="H51" s="57"/>
      <c r="I51" s="26">
        <f>SUM(I46:I50)</f>
        <v>8</v>
      </c>
      <c r="J51" s="49">
        <f>SUM(J46:J50)</f>
        <v>7</v>
      </c>
      <c r="K51" s="50" t="str">
        <f>IF(J51&gt;=3,"○","×")</f>
        <v>○</v>
      </c>
      <c r="L51" s="2" t="s">
        <v>9</v>
      </c>
    </row>
    <row r="52" spans="2:12" ht="13.5">
      <c r="B52" s="1" t="s">
        <v>38</v>
      </c>
      <c r="C52" s="40" t="s">
        <v>42</v>
      </c>
      <c r="D52" s="64" t="s">
        <v>92</v>
      </c>
      <c r="E52" s="55"/>
      <c r="F52" s="35"/>
      <c r="G52" s="75">
        <v>1</v>
      </c>
      <c r="H52" s="76">
        <v>1</v>
      </c>
      <c r="I52" s="18">
        <f>H52*1</f>
        <v>1</v>
      </c>
      <c r="J52" s="46"/>
      <c r="K52" s="11"/>
      <c r="L52" s="9"/>
    </row>
    <row r="53" spans="2:12" ht="13.5">
      <c r="C53" s="41" t="s">
        <v>42</v>
      </c>
      <c r="D53" s="67" t="s">
        <v>93</v>
      </c>
      <c r="E53" s="68"/>
      <c r="F53" s="36"/>
      <c r="G53" s="69">
        <v>2</v>
      </c>
      <c r="H53" s="70">
        <v>1</v>
      </c>
      <c r="I53" s="19">
        <v>2</v>
      </c>
      <c r="J53" s="47">
        <v>2</v>
      </c>
      <c r="K53" s="12"/>
      <c r="L53" s="8"/>
    </row>
    <row r="54" spans="2:12" ht="13.5">
      <c r="C54" s="41" t="s">
        <v>42</v>
      </c>
      <c r="D54" s="67" t="s">
        <v>94</v>
      </c>
      <c r="E54" s="68"/>
      <c r="F54" s="36"/>
      <c r="G54" s="69">
        <v>3</v>
      </c>
      <c r="H54" s="70">
        <v>2</v>
      </c>
      <c r="I54" s="19">
        <f>H54*1</f>
        <v>2</v>
      </c>
      <c r="J54" s="47">
        <v>2</v>
      </c>
      <c r="K54" s="12"/>
      <c r="L54" s="8"/>
    </row>
    <row r="55" spans="2:12" ht="13.5">
      <c r="C55" s="41" t="s">
        <v>42</v>
      </c>
      <c r="D55" s="67" t="s">
        <v>95</v>
      </c>
      <c r="E55" s="68"/>
      <c r="F55" s="36"/>
      <c r="G55" s="69">
        <v>3</v>
      </c>
      <c r="H55" s="70">
        <v>2</v>
      </c>
      <c r="I55" s="19">
        <f>H55*1</f>
        <v>2</v>
      </c>
      <c r="J55" s="47">
        <v>2</v>
      </c>
      <c r="K55" s="12"/>
      <c r="L55" s="8"/>
    </row>
    <row r="56" spans="2:12" ht="13.5">
      <c r="C56" s="41" t="s">
        <v>42</v>
      </c>
      <c r="D56" s="71" t="s">
        <v>96</v>
      </c>
      <c r="E56" s="72"/>
      <c r="F56" s="37"/>
      <c r="G56" s="73">
        <v>4</v>
      </c>
      <c r="H56" s="74">
        <v>1</v>
      </c>
      <c r="I56" s="19">
        <v>2</v>
      </c>
      <c r="J56" s="47">
        <v>2</v>
      </c>
      <c r="K56" s="12"/>
      <c r="L56" s="8"/>
    </row>
    <row r="57" spans="2:12" ht="13.5">
      <c r="B57" s="1" t="s">
        <v>38</v>
      </c>
      <c r="C57" s="176" t="s">
        <v>0</v>
      </c>
      <c r="D57" s="177"/>
      <c r="E57" s="177"/>
      <c r="F57" s="177"/>
      <c r="G57" s="178"/>
      <c r="H57" s="57"/>
      <c r="I57" s="26">
        <f>SUM(I52:I56)</f>
        <v>9</v>
      </c>
      <c r="J57" s="49">
        <f>SUM(J52:J56)</f>
        <v>8</v>
      </c>
      <c r="K57" s="50" t="str">
        <f>IF(J57&gt;=2,"○","×")</f>
        <v>○</v>
      </c>
      <c r="L57" s="2" t="s">
        <v>7</v>
      </c>
    </row>
    <row r="58" spans="2:12" ht="13.5">
      <c r="B58" s="1" t="s">
        <v>38</v>
      </c>
      <c r="C58" s="38" t="s">
        <v>41</v>
      </c>
      <c r="D58" s="64" t="s">
        <v>97</v>
      </c>
      <c r="E58" s="55"/>
      <c r="F58" s="35"/>
      <c r="G58" s="75">
        <v>1</v>
      </c>
      <c r="H58" s="76">
        <v>1</v>
      </c>
      <c r="I58" s="18">
        <f>H58*1</f>
        <v>1</v>
      </c>
      <c r="J58" s="46">
        <v>1</v>
      </c>
      <c r="K58" s="11"/>
      <c r="L58" s="9"/>
    </row>
    <row r="59" spans="2:12" ht="13.5">
      <c r="C59" s="39" t="s">
        <v>100</v>
      </c>
      <c r="D59" s="67" t="s">
        <v>98</v>
      </c>
      <c r="E59" s="68"/>
      <c r="F59" s="36"/>
      <c r="G59" s="69">
        <v>2</v>
      </c>
      <c r="H59" s="70">
        <v>1</v>
      </c>
      <c r="I59" s="19">
        <f>H59*1</f>
        <v>1</v>
      </c>
      <c r="J59" s="47"/>
      <c r="K59" s="12"/>
      <c r="L59" s="8"/>
    </row>
    <row r="60" spans="2:12" ht="13.5">
      <c r="C60" s="39" t="s">
        <v>100</v>
      </c>
      <c r="D60" s="71" t="s">
        <v>99</v>
      </c>
      <c r="E60" s="72"/>
      <c r="F60" s="37"/>
      <c r="G60" s="73">
        <v>3</v>
      </c>
      <c r="H60" s="74">
        <v>2</v>
      </c>
      <c r="I60" s="19">
        <f>H60*1</f>
        <v>2</v>
      </c>
      <c r="J60" s="47">
        <v>2</v>
      </c>
      <c r="K60" s="12"/>
      <c r="L60" s="8"/>
    </row>
    <row r="61" spans="2:12" ht="13.5">
      <c r="B61" s="1" t="s">
        <v>38</v>
      </c>
      <c r="C61" s="176" t="s">
        <v>0</v>
      </c>
      <c r="D61" s="177"/>
      <c r="E61" s="177"/>
      <c r="F61" s="177"/>
      <c r="G61" s="178"/>
      <c r="H61" s="57"/>
      <c r="I61" s="26">
        <f>SUM(I58:I60)</f>
        <v>4</v>
      </c>
      <c r="J61" s="49">
        <f>SUM(J58:J60)</f>
        <v>3</v>
      </c>
      <c r="K61" s="50" t="str">
        <f>IF(J61&gt;=2,"○","×")</f>
        <v>○</v>
      </c>
      <c r="L61" s="2" t="s">
        <v>26</v>
      </c>
    </row>
    <row r="62" spans="2:12" ht="13.5">
      <c r="B62" s="1" t="s">
        <v>38</v>
      </c>
      <c r="C62" s="38" t="s">
        <v>40</v>
      </c>
      <c r="D62" s="59" t="s">
        <v>101</v>
      </c>
      <c r="E62" s="77"/>
      <c r="F62" s="77"/>
      <c r="G62" s="65">
        <v>1</v>
      </c>
      <c r="H62" s="66">
        <v>1</v>
      </c>
      <c r="I62" s="18">
        <f>H62*1</f>
        <v>1</v>
      </c>
      <c r="J62" s="46"/>
      <c r="K62" s="11"/>
      <c r="L62" s="9"/>
    </row>
    <row r="63" spans="2:12" ht="13.5">
      <c r="C63" s="78" t="s">
        <v>40</v>
      </c>
      <c r="D63" s="71" t="s">
        <v>102</v>
      </c>
      <c r="E63" s="72"/>
      <c r="F63" s="37"/>
      <c r="G63" s="79">
        <v>3</v>
      </c>
      <c r="H63" s="80">
        <v>1</v>
      </c>
      <c r="I63" s="19">
        <v>2</v>
      </c>
      <c r="J63" s="47">
        <v>2</v>
      </c>
      <c r="K63" s="12"/>
      <c r="L63" s="8"/>
    </row>
    <row r="64" spans="2:12" ht="13.5">
      <c r="B64" s="1" t="s">
        <v>38</v>
      </c>
      <c r="C64" s="176" t="s">
        <v>0</v>
      </c>
      <c r="D64" s="177"/>
      <c r="E64" s="177"/>
      <c r="F64" s="177"/>
      <c r="G64" s="178"/>
      <c r="H64" s="57"/>
      <c r="I64" s="26">
        <f>SUM(I62:I63)</f>
        <v>3</v>
      </c>
      <c r="J64" s="49">
        <f>SUM(J62:J63)</f>
        <v>2</v>
      </c>
      <c r="K64" s="50" t="str">
        <f>IF(J64&gt;=1,"○","×")</f>
        <v>○</v>
      </c>
      <c r="L64" s="2" t="s">
        <v>10</v>
      </c>
    </row>
    <row r="65" spans="2:12" ht="13.5">
      <c r="B65" s="1" t="s">
        <v>38</v>
      </c>
      <c r="C65" s="54" t="s">
        <v>103</v>
      </c>
      <c r="D65" s="64" t="s">
        <v>104</v>
      </c>
      <c r="E65" s="55"/>
      <c r="F65" s="35"/>
      <c r="G65" s="75">
        <v>1</v>
      </c>
      <c r="H65" s="76">
        <v>1</v>
      </c>
      <c r="I65" s="18">
        <v>2</v>
      </c>
      <c r="J65" s="46">
        <v>2</v>
      </c>
      <c r="K65" s="11"/>
      <c r="L65" s="9"/>
    </row>
    <row r="66" spans="2:12" ht="13.5">
      <c r="C66" s="41" t="s">
        <v>103</v>
      </c>
      <c r="D66" s="67" t="s">
        <v>105</v>
      </c>
      <c r="E66" s="68"/>
      <c r="F66" s="36"/>
      <c r="G66" s="69">
        <v>2</v>
      </c>
      <c r="H66" s="70">
        <v>1</v>
      </c>
      <c r="I66" s="19">
        <v>2</v>
      </c>
      <c r="J66" s="47">
        <v>2</v>
      </c>
      <c r="K66" s="12"/>
      <c r="L66" s="8"/>
    </row>
    <row r="67" spans="2:12" ht="13.5">
      <c r="C67" s="42" t="s">
        <v>103</v>
      </c>
      <c r="D67" s="71" t="s">
        <v>106</v>
      </c>
      <c r="E67" s="72"/>
      <c r="F67" s="37"/>
      <c r="G67" s="73">
        <v>3</v>
      </c>
      <c r="H67" s="80">
        <v>2</v>
      </c>
      <c r="I67" s="19">
        <f>H67*1</f>
        <v>2</v>
      </c>
      <c r="J67" s="48">
        <v>2</v>
      </c>
      <c r="K67" s="33"/>
      <c r="L67" s="34"/>
    </row>
    <row r="68" spans="2:12" ht="13.5">
      <c r="B68" s="1" t="s">
        <v>38</v>
      </c>
      <c r="C68" s="176" t="s">
        <v>0</v>
      </c>
      <c r="D68" s="179"/>
      <c r="E68" s="180"/>
      <c r="F68" s="56"/>
      <c r="G68" s="10"/>
      <c r="H68" s="10"/>
      <c r="I68" s="20">
        <f>SUM(I65:I67)</f>
        <v>6</v>
      </c>
      <c r="J68" s="49">
        <f>SUM(J65:J67)</f>
        <v>6</v>
      </c>
      <c r="K68" s="51" t="s">
        <v>50</v>
      </c>
      <c r="L68" s="2" t="s">
        <v>13</v>
      </c>
    </row>
    <row r="69" spans="2:12" ht="13.5">
      <c r="B69" s="1" t="s">
        <v>38</v>
      </c>
      <c r="C69" s="176" t="s">
        <v>27</v>
      </c>
      <c r="D69" s="177"/>
      <c r="E69" s="177"/>
      <c r="F69" s="177"/>
      <c r="G69" s="178"/>
      <c r="H69" s="13"/>
      <c r="I69" s="20">
        <f>SUM(I64,I61,I57,I51,I45,I39,I33,I27,I21)</f>
        <v>66</v>
      </c>
      <c r="J69" s="49">
        <f>SUM(J64,J61,J57,J51,J45,J39,J33,J27,J21)</f>
        <v>56</v>
      </c>
      <c r="K69" s="50" t="str">
        <f>IF(J69&gt;=30,"○","×")</f>
        <v>○</v>
      </c>
      <c r="L69" s="2" t="s">
        <v>25</v>
      </c>
    </row>
    <row r="70" spans="2:12" ht="13.5">
      <c r="B70" s="1" t="s">
        <v>38</v>
      </c>
      <c r="C70" s="176" t="s">
        <v>34</v>
      </c>
      <c r="D70" s="177"/>
      <c r="E70" s="177"/>
      <c r="F70" s="177"/>
      <c r="G70" s="178"/>
      <c r="H70" s="14"/>
      <c r="I70" s="20">
        <f>SUM(I68:I69)</f>
        <v>72</v>
      </c>
      <c r="J70" s="49">
        <f>SUM(J68:J69)</f>
        <v>62</v>
      </c>
      <c r="K70" s="50" t="str">
        <f>IF(J70 &gt;=40,"○","×")</f>
        <v>○</v>
      </c>
      <c r="L70" s="2" t="s">
        <v>36</v>
      </c>
    </row>
    <row r="71" spans="2:12" s="22" customFormat="1" ht="20.100000000000001" customHeight="1">
      <c r="B71" s="22" t="s">
        <v>38</v>
      </c>
      <c r="D71" s="23"/>
      <c r="I71" s="81" t="s">
        <v>21</v>
      </c>
      <c r="J71" s="82"/>
      <c r="K71" s="83" t="str">
        <f>IF(J70&gt;=60,"○",IF(J70&lt;40,"×",""))</f>
        <v>○</v>
      </c>
      <c r="L71" s="84" t="s">
        <v>37</v>
      </c>
    </row>
    <row r="72" spans="2:12" s="22" customFormat="1" ht="20.100000000000001" customHeight="1">
      <c r="B72" s="22" t="s">
        <v>38</v>
      </c>
      <c r="D72" s="23"/>
      <c r="E72" s="85"/>
      <c r="F72" s="85"/>
      <c r="I72" s="86" t="s">
        <v>22</v>
      </c>
      <c r="J72" s="87"/>
      <c r="K72" s="88" t="str">
        <f>IF(J70&gt;=50,IF(J70&lt;40,"○",""),"")</f>
        <v/>
      </c>
      <c r="L72" s="89" t="s">
        <v>28</v>
      </c>
    </row>
    <row r="73" spans="2:12" s="22" customFormat="1" ht="20.100000000000001" customHeight="1">
      <c r="B73" s="22" t="s">
        <v>38</v>
      </c>
      <c r="D73" s="23"/>
      <c r="I73" s="90" t="s">
        <v>23</v>
      </c>
      <c r="J73" s="91"/>
      <c r="K73" s="92" t="str">
        <f>IF(J70&gt;=40,IF(J70&lt;40,"○",""),"")</f>
        <v/>
      </c>
      <c r="L73" s="93" t="s">
        <v>24</v>
      </c>
    </row>
    <row r="74" spans="2:12">
      <c r="B74" s="1" t="s">
        <v>38</v>
      </c>
    </row>
    <row r="75" spans="2:12" s="22" customFormat="1" ht="17.100000000000001" customHeight="1">
      <c r="B75" s="1" t="s">
        <v>38</v>
      </c>
      <c r="D75" s="23" t="s">
        <v>32</v>
      </c>
      <c r="E75" s="24"/>
      <c r="F75" s="24"/>
      <c r="G75" s="23"/>
      <c r="H75" s="23"/>
      <c r="I75" s="23"/>
      <c r="J75" s="23"/>
      <c r="K75" s="25"/>
    </row>
    <row r="76" spans="2:12">
      <c r="B76" s="1" t="s">
        <v>38</v>
      </c>
      <c r="E76" s="5"/>
      <c r="F76" s="5"/>
      <c r="G76" s="5"/>
      <c r="H76" s="5"/>
      <c r="I76" s="5"/>
      <c r="J76" s="5"/>
      <c r="K76" s="5"/>
    </row>
    <row r="77" spans="2:12" ht="14.25">
      <c r="B77" s="1" t="s">
        <v>38</v>
      </c>
      <c r="G77" s="174" t="s">
        <v>11</v>
      </c>
      <c r="H77" s="174"/>
      <c r="I77" s="174"/>
      <c r="J77" s="175" t="s">
        <v>109</v>
      </c>
      <c r="K77" s="175"/>
    </row>
    <row r="78" spans="2:12" ht="14.1" customHeight="1">
      <c r="B78" s="1" t="s">
        <v>38</v>
      </c>
      <c r="G78" s="174" t="s">
        <v>12</v>
      </c>
      <c r="H78" s="174"/>
      <c r="I78" s="174"/>
      <c r="J78" s="173" t="s">
        <v>110</v>
      </c>
      <c r="K78" s="173"/>
      <c r="L78" s="173"/>
    </row>
    <row r="79" spans="2:12" ht="14.1" customHeight="1">
      <c r="B79" s="1" t="s">
        <v>38</v>
      </c>
      <c r="E79" s="5"/>
      <c r="F79" s="5"/>
      <c r="G79" s="21"/>
      <c r="H79" s="21"/>
      <c r="I79" s="29"/>
      <c r="J79" s="173"/>
      <c r="K79" s="173"/>
      <c r="L79" s="173"/>
    </row>
    <row r="80" spans="2:12" ht="14.1" customHeight="1">
      <c r="B80" s="1" t="s">
        <v>38</v>
      </c>
      <c r="G80" s="21"/>
      <c r="H80" s="21"/>
      <c r="J80" s="173" t="s">
        <v>111</v>
      </c>
      <c r="K80" s="173"/>
      <c r="L80" s="173"/>
    </row>
    <row r="81" spans="1:12" ht="14.1" customHeight="1">
      <c r="B81" s="1" t="s">
        <v>38</v>
      </c>
      <c r="G81" s="21"/>
      <c r="H81" s="21"/>
      <c r="I81" s="21"/>
      <c r="J81" s="173"/>
      <c r="K81" s="173"/>
      <c r="L81" s="173"/>
    </row>
    <row r="82" spans="1:12" ht="11.25" customHeight="1">
      <c r="B82" s="1" t="s">
        <v>38</v>
      </c>
    </row>
    <row r="83" spans="1:12" customFormat="1" ht="12.95" customHeight="1">
      <c r="A83" s="1"/>
      <c r="B83" s="1"/>
      <c r="C83" s="1"/>
      <c r="D83" s="5"/>
      <c r="E83" s="5"/>
      <c r="F83" s="5"/>
      <c r="G83" s="1"/>
      <c r="H83" s="1"/>
      <c r="I83" s="1"/>
      <c r="J83" s="1"/>
      <c r="K83" s="1"/>
      <c r="L83" s="1"/>
    </row>
  </sheetData>
  <mergeCells count="24">
    <mergeCell ref="C57:G57"/>
    <mergeCell ref="C27:G27"/>
    <mergeCell ref="C33:G33"/>
    <mergeCell ref="C39:G39"/>
    <mergeCell ref="C45:G45"/>
    <mergeCell ref="C1:L1"/>
    <mergeCell ref="D6:L6"/>
    <mergeCell ref="D7:L7"/>
    <mergeCell ref="E9:J9"/>
    <mergeCell ref="C51:G51"/>
    <mergeCell ref="E10:G10"/>
    <mergeCell ref="E11:G11"/>
    <mergeCell ref="C14:E14"/>
    <mergeCell ref="C21:G21"/>
    <mergeCell ref="J80:L81"/>
    <mergeCell ref="G77:I77"/>
    <mergeCell ref="J77:K77"/>
    <mergeCell ref="C61:G61"/>
    <mergeCell ref="C64:G64"/>
    <mergeCell ref="G78:I78"/>
    <mergeCell ref="C69:G69"/>
    <mergeCell ref="C70:G70"/>
    <mergeCell ref="J78:L79"/>
    <mergeCell ref="C68:E68"/>
  </mergeCells>
  <phoneticPr fontId="1"/>
  <conditionalFormatting sqref="K68:K70">
    <cfRule type="cellIs" dxfId="61" priority="1" stopIfTrue="1" operator="equal">
      <formula>"×"</formula>
    </cfRule>
  </conditionalFormatting>
  <conditionalFormatting sqref="K21 K64 K61 K57 K51 K45 K39 K33 K27 K71:K73">
    <cfRule type="cellIs" dxfId="60" priority="2" stopIfTrue="1" operator="equal">
      <formula>"×"</formula>
    </cfRule>
  </conditionalFormatting>
  <pageMargins left="0.75" right="0.18" top="0.21" bottom="0.17" header="0.23" footer="0.17"/>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79"/>
  <sheetViews>
    <sheetView tabSelected="1" view="pageBreakPreview" zoomScaleNormal="100" zoomScaleSheetLayoutView="100" zoomScalePageLayoutView="70" workbookViewId="0">
      <selection activeCell="U20" sqref="U20"/>
    </sheetView>
  </sheetViews>
  <sheetFormatPr defaultColWidth="7.125" defaultRowHeight="11.25"/>
  <cols>
    <col min="1" max="1" width="2.75" style="5" customWidth="1"/>
    <col min="2" max="2" width="3.625" style="5" hidden="1" customWidth="1"/>
    <col min="3" max="3" width="2.75" style="5" customWidth="1"/>
    <col min="4" max="4" width="13.125" style="5" customWidth="1"/>
    <col min="5" max="5" width="14.75" style="5" customWidth="1"/>
    <col min="6" max="6" width="13.25" style="5" customWidth="1"/>
    <col min="7" max="7" width="11.5" style="5" customWidth="1"/>
    <col min="8" max="8" width="3.5" style="5" hidden="1" customWidth="1"/>
    <col min="9" max="9" width="9.625" style="5" customWidth="1"/>
    <col min="10" max="10" width="16.75" style="5" bestFit="1" customWidth="1"/>
    <col min="11" max="11" width="10.5" style="5" customWidth="1"/>
    <col min="12" max="12" width="10.375" style="5" customWidth="1"/>
    <col min="13" max="13" width="32.875" style="5" customWidth="1"/>
    <col min="14" max="14" width="2.5" style="5" customWidth="1"/>
    <col min="15" max="15" width="1.5" style="5" customWidth="1"/>
    <col min="16" max="16384" width="7.125" style="5"/>
  </cols>
  <sheetData>
    <row r="1" spans="1:13" s="103" customFormat="1" ht="13.5">
      <c r="A1" s="5"/>
      <c r="B1" s="5" t="s">
        <v>38</v>
      </c>
      <c r="C1" s="5"/>
      <c r="D1" s="162"/>
      <c r="E1" s="162"/>
      <c r="F1" s="162"/>
      <c r="G1" s="162"/>
      <c r="H1" s="162"/>
      <c r="I1" s="162"/>
      <c r="J1" s="162"/>
      <c r="K1" s="162"/>
      <c r="L1" s="162"/>
      <c r="M1" s="162"/>
    </row>
    <row r="2" spans="1:13" s="103" customFormat="1" ht="13.5">
      <c r="A2" s="5"/>
      <c r="B2" s="5" t="s">
        <v>38</v>
      </c>
      <c r="C2" s="250" t="s">
        <v>181</v>
      </c>
      <c r="D2" s="251"/>
      <c r="E2" s="251"/>
      <c r="F2" s="252"/>
      <c r="G2" s="163"/>
      <c r="H2" s="163"/>
      <c r="I2" s="163"/>
      <c r="J2" s="194"/>
      <c r="K2" s="194"/>
      <c r="L2" s="194"/>
      <c r="M2" s="195"/>
    </row>
    <row r="3" spans="1:13" s="103" customFormat="1" ht="13.5">
      <c r="A3" s="5"/>
      <c r="B3" s="5" t="s">
        <v>38</v>
      </c>
      <c r="C3" s="253"/>
      <c r="D3" s="254"/>
      <c r="E3" s="254"/>
      <c r="F3" s="255"/>
      <c r="G3" s="163"/>
      <c r="H3" s="163"/>
      <c r="I3" s="163"/>
      <c r="J3" s="194"/>
      <c r="K3" s="194"/>
      <c r="L3" s="194"/>
      <c r="M3" s="195"/>
    </row>
    <row r="4" spans="1:13" s="104" customFormat="1" ht="34.15" customHeight="1">
      <c r="B4" s="5" t="s">
        <v>38</v>
      </c>
      <c r="D4" s="196" t="s">
        <v>135</v>
      </c>
      <c r="E4" s="196"/>
      <c r="F4" s="196"/>
      <c r="G4" s="196"/>
      <c r="H4" s="196"/>
      <c r="I4" s="196"/>
      <c r="J4" s="196"/>
      <c r="K4" s="196"/>
      <c r="L4" s="196"/>
      <c r="M4" s="196"/>
    </row>
    <row r="5" spans="1:13" s="105" customFormat="1" ht="20.100000000000001" customHeight="1">
      <c r="B5" s="5" t="s">
        <v>38</v>
      </c>
      <c r="D5" s="197" t="s">
        <v>182</v>
      </c>
      <c r="E5" s="197"/>
      <c r="F5" s="197"/>
      <c r="G5" s="197"/>
      <c r="H5" s="197"/>
      <c r="I5" s="197"/>
      <c r="J5" s="197"/>
      <c r="K5" s="197"/>
      <c r="L5" s="197"/>
      <c r="M5" s="197"/>
    </row>
    <row r="6" spans="1:13" s="105" customFormat="1" ht="25.15" customHeight="1">
      <c r="B6" s="5" t="s">
        <v>38</v>
      </c>
      <c r="D6" s="106"/>
      <c r="E6" s="106"/>
      <c r="F6" s="106"/>
      <c r="G6" s="106"/>
      <c r="H6" s="106"/>
      <c r="I6" s="106"/>
      <c r="J6" s="106"/>
      <c r="K6" s="106"/>
      <c r="L6" s="106"/>
      <c r="M6" s="106"/>
    </row>
    <row r="7" spans="1:13" ht="33.950000000000003" customHeight="1">
      <c r="B7" s="5" t="s">
        <v>38</v>
      </c>
      <c r="C7" s="192" t="s">
        <v>2</v>
      </c>
      <c r="D7" s="193"/>
      <c r="E7" s="198" t="s">
        <v>201</v>
      </c>
      <c r="F7" s="199"/>
      <c r="G7" s="199"/>
      <c r="H7" s="199"/>
      <c r="I7" s="199"/>
      <c r="J7" s="200"/>
      <c r="K7" s="142" t="s">
        <v>15</v>
      </c>
      <c r="L7" s="201" t="s">
        <v>198</v>
      </c>
      <c r="M7" s="202"/>
    </row>
    <row r="8" spans="1:13" ht="15" customHeight="1">
      <c r="B8" s="5" t="s">
        <v>38</v>
      </c>
      <c r="C8" s="192" t="s">
        <v>132</v>
      </c>
      <c r="D8" s="193"/>
      <c r="E8" s="256"/>
      <c r="F8" s="257"/>
      <c r="G8" s="258"/>
      <c r="H8" s="143"/>
      <c r="I8" s="144" t="s">
        <v>3</v>
      </c>
      <c r="J8" s="164"/>
      <c r="K8" s="259" t="s">
        <v>202</v>
      </c>
      <c r="L8" s="240"/>
      <c r="M8" s="241"/>
    </row>
    <row r="9" spans="1:13" ht="15" customHeight="1">
      <c r="B9" s="5" t="s">
        <v>38</v>
      </c>
      <c r="C9" s="192" t="s">
        <v>5</v>
      </c>
      <c r="D9" s="193"/>
      <c r="E9" s="208"/>
      <c r="F9" s="209"/>
      <c r="G9" s="210"/>
      <c r="H9" s="145"/>
      <c r="I9" s="142" t="s">
        <v>4</v>
      </c>
      <c r="J9" s="164"/>
      <c r="K9" s="260"/>
      <c r="L9" s="242"/>
      <c r="M9" s="243"/>
    </row>
    <row r="10" spans="1:13" ht="15" customHeight="1">
      <c r="B10" s="5" t="s">
        <v>38</v>
      </c>
      <c r="C10" s="97"/>
      <c r="D10" s="97"/>
      <c r="E10" s="107"/>
      <c r="F10" s="107"/>
      <c r="G10" s="107"/>
      <c r="H10" s="107"/>
      <c r="I10" s="97"/>
      <c r="J10" s="44"/>
      <c r="K10" s="97"/>
      <c r="L10" s="97"/>
      <c r="M10" s="102" t="s">
        <v>145</v>
      </c>
    </row>
    <row r="11" spans="1:13" s="97" customFormat="1" ht="13.9" customHeight="1">
      <c r="B11" s="5" t="s">
        <v>38</v>
      </c>
      <c r="D11" s="94"/>
      <c r="E11" s="94"/>
      <c r="F11" s="94"/>
      <c r="G11" s="211" t="s">
        <v>133</v>
      </c>
      <c r="H11" s="211"/>
      <c r="I11" s="211"/>
      <c r="J11" s="211"/>
      <c r="K11" s="211"/>
      <c r="L11" s="146"/>
      <c r="M11" s="146"/>
    </row>
    <row r="12" spans="1:13" s="97" customFormat="1" ht="30" customHeight="1">
      <c r="B12" s="5" t="s">
        <v>38</v>
      </c>
      <c r="D12" s="109"/>
      <c r="E12" s="109"/>
      <c r="F12" s="110"/>
      <c r="G12" s="203" t="s">
        <v>116</v>
      </c>
      <c r="H12" s="204"/>
      <c r="I12" s="205"/>
      <c r="J12" s="158" t="s">
        <v>117</v>
      </c>
      <c r="K12" s="206" t="str">
        <f>IF(0&lt;COUNTIF(K29:K77,"×"),"×",IF(J77&gt;=40,"○","×"))</f>
        <v>×</v>
      </c>
      <c r="L12" s="207"/>
      <c r="M12" s="147" t="s">
        <v>118</v>
      </c>
    </row>
    <row r="13" spans="1:13" s="97" customFormat="1" ht="13.5" customHeight="1">
      <c r="B13" s="5" t="s">
        <v>124</v>
      </c>
      <c r="C13" s="161"/>
      <c r="D13" s="161"/>
      <c r="E13" s="161"/>
      <c r="F13" s="161"/>
      <c r="G13" s="212" t="s">
        <v>119</v>
      </c>
      <c r="H13" s="213"/>
      <c r="I13" s="214"/>
      <c r="J13" s="148" t="s">
        <v>121</v>
      </c>
      <c r="K13" s="221" t="str">
        <f>IF(0&lt;COUNTIF(K29:K77,"×"),"×",IF(J77&gt;=60,"○",IF(J77&lt;40,"×","")))</f>
        <v>×</v>
      </c>
      <c r="L13" s="222"/>
      <c r="M13" s="149" t="s">
        <v>37</v>
      </c>
    </row>
    <row r="14" spans="1:13" s="109" customFormat="1" ht="13.5" customHeight="1">
      <c r="B14" s="109" t="s">
        <v>38</v>
      </c>
      <c r="E14" s="97"/>
      <c r="G14" s="215"/>
      <c r="H14" s="216"/>
      <c r="I14" s="217"/>
      <c r="J14" s="150" t="s">
        <v>122</v>
      </c>
      <c r="K14" s="223" t="str">
        <f>IF(0&lt;COUNTIF(K29:K77,"×"),"×",IF(J77&gt;=50,IF(J77&lt;60,"○",""),""))</f>
        <v>×</v>
      </c>
      <c r="L14" s="224"/>
      <c r="M14" s="151" t="s">
        <v>123</v>
      </c>
    </row>
    <row r="15" spans="1:13" s="109" customFormat="1" ht="13.5" customHeight="1">
      <c r="B15" s="109" t="s">
        <v>38</v>
      </c>
      <c r="G15" s="218"/>
      <c r="H15" s="219"/>
      <c r="I15" s="220"/>
      <c r="J15" s="152" t="s">
        <v>120</v>
      </c>
      <c r="K15" s="225" t="str">
        <f>IF(0&lt;COUNTIF(K29:K77,"×"),"×",IF(J77&gt;=40,IF(J77&lt;50,"○",""),""))</f>
        <v>×</v>
      </c>
      <c r="L15" s="226"/>
      <c r="M15" s="153" t="s">
        <v>118</v>
      </c>
    </row>
    <row r="16" spans="1:13" s="109" customFormat="1" ht="15" customHeight="1">
      <c r="B16" s="109" t="s">
        <v>38</v>
      </c>
      <c r="G16" s="154"/>
      <c r="H16" s="154"/>
      <c r="I16" s="154"/>
      <c r="J16" s="154"/>
      <c r="K16" s="154"/>
      <c r="L16" s="154"/>
      <c r="M16" s="154"/>
    </row>
    <row r="17" spans="2:13" ht="13.5">
      <c r="B17" s="5" t="s">
        <v>38</v>
      </c>
      <c r="C17" s="94"/>
      <c r="D17" s="103"/>
      <c r="E17" s="103"/>
      <c r="F17" s="94"/>
      <c r="G17" s="211" t="s">
        <v>134</v>
      </c>
      <c r="H17" s="211"/>
      <c r="I17" s="211"/>
      <c r="J17" s="211"/>
      <c r="K17" s="211"/>
      <c r="L17" s="155"/>
      <c r="M17" s="156"/>
    </row>
    <row r="18" spans="2:13" ht="28.5" customHeight="1">
      <c r="B18" s="5" t="s">
        <v>38</v>
      </c>
      <c r="F18" s="108"/>
      <c r="G18" s="203" t="s">
        <v>116</v>
      </c>
      <c r="H18" s="204"/>
      <c r="I18" s="205"/>
      <c r="J18" s="158" t="s">
        <v>117</v>
      </c>
      <c r="K18" s="206" t="str">
        <f>IF(0&lt;COUNTIF(L29:L77,"×"),"×",IF(J77&gt;=20,"○","×"))</f>
        <v>×</v>
      </c>
      <c r="L18" s="207"/>
      <c r="M18" s="157" t="s">
        <v>136</v>
      </c>
    </row>
    <row r="19" spans="2:13" s="23" customFormat="1" ht="13.5" customHeight="1">
      <c r="B19" s="5" t="s">
        <v>38</v>
      </c>
      <c r="E19" s="113"/>
      <c r="F19" s="113"/>
      <c r="G19" s="212" t="s">
        <v>119</v>
      </c>
      <c r="H19" s="213"/>
      <c r="I19" s="214"/>
      <c r="J19" s="148" t="s">
        <v>117</v>
      </c>
      <c r="K19" s="221" t="str">
        <f>IF(0&lt;COUNTIF(L29:L77,"×"),"×",IF(J77&gt;=40,"○",IF(J77&lt;20,"×","")))</f>
        <v>×</v>
      </c>
      <c r="L19" s="222"/>
      <c r="M19" s="149" t="s">
        <v>137</v>
      </c>
    </row>
    <row r="20" spans="2:13" ht="13.5" customHeight="1">
      <c r="B20" s="5" t="s">
        <v>38</v>
      </c>
      <c r="G20" s="215"/>
      <c r="H20" s="216"/>
      <c r="I20" s="217"/>
      <c r="J20" s="150" t="s">
        <v>140</v>
      </c>
      <c r="K20" s="223" t="str">
        <f>IF(0&lt;COUNTIF(L29:L77,"×"),"×",IF(J77&gt;=30,IF(J77&lt;40,"○",""),""))</f>
        <v>×</v>
      </c>
      <c r="L20" s="224"/>
      <c r="M20" s="151" t="s">
        <v>138</v>
      </c>
    </row>
    <row r="21" spans="2:13" ht="13.5" customHeight="1">
      <c r="B21" s="5" t="s">
        <v>38</v>
      </c>
      <c r="G21" s="218"/>
      <c r="H21" s="219"/>
      <c r="I21" s="220"/>
      <c r="J21" s="152" t="s">
        <v>121</v>
      </c>
      <c r="K21" s="225" t="str">
        <f>IF(0&lt;COUNTIF(L29:L77,"×"),"×",IF(J77&gt;=20,IF(J77&lt;30,"○",""),""))</f>
        <v>×</v>
      </c>
      <c r="L21" s="226"/>
      <c r="M21" s="153" t="s">
        <v>139</v>
      </c>
    </row>
    <row r="22" spans="2:13" ht="14.1" customHeight="1">
      <c r="B22" s="5" t="s">
        <v>38</v>
      </c>
      <c r="D22" s="23"/>
      <c r="J22" s="114"/>
      <c r="K22" s="115"/>
      <c r="L22" s="115"/>
      <c r="M22" s="115"/>
    </row>
    <row r="23" spans="2:13" ht="14.45" customHeight="1">
      <c r="B23" s="5" t="s">
        <v>38</v>
      </c>
      <c r="D23" s="227"/>
      <c r="E23" s="227"/>
      <c r="F23" s="227"/>
      <c r="G23" s="227"/>
      <c r="H23" s="227"/>
      <c r="I23" s="227"/>
      <c r="J23" s="228"/>
      <c r="K23" s="228"/>
      <c r="L23" s="160"/>
      <c r="M23" s="115"/>
    </row>
    <row r="24" spans="2:13" ht="18" customHeight="1">
      <c r="B24" s="5" t="s">
        <v>38</v>
      </c>
      <c r="G24" s="174"/>
      <c r="H24" s="174"/>
      <c r="I24" s="174"/>
      <c r="J24" s="244" t="s">
        <v>185</v>
      </c>
      <c r="K24" s="245"/>
      <c r="L24" s="245"/>
      <c r="M24" s="246"/>
    </row>
    <row r="25" spans="2:13" ht="18" customHeight="1">
      <c r="B25" s="5" t="s">
        <v>38</v>
      </c>
      <c r="G25" s="174"/>
      <c r="H25" s="174"/>
      <c r="I25" s="174"/>
      <c r="J25" s="247"/>
      <c r="K25" s="248"/>
      <c r="L25" s="248"/>
      <c r="M25" s="249"/>
    </row>
    <row r="26" spans="2:13" ht="18.600000000000001" customHeight="1">
      <c r="B26" s="5" t="s">
        <v>38</v>
      </c>
      <c r="E26" s="107"/>
      <c r="F26" s="107"/>
      <c r="J26" s="232"/>
      <c r="K26" s="232"/>
      <c r="L26" s="232"/>
      <c r="M26" s="232"/>
    </row>
    <row r="27" spans="2:13" ht="14.1" customHeight="1">
      <c r="B27" s="5" t="s">
        <v>38</v>
      </c>
      <c r="C27" s="233" t="s">
        <v>35</v>
      </c>
      <c r="D27" s="233"/>
    </row>
    <row r="28" spans="2:13" ht="16.5" customHeight="1">
      <c r="B28" s="5" t="s">
        <v>38</v>
      </c>
      <c r="C28" s="176" t="s">
        <v>19</v>
      </c>
      <c r="D28" s="177"/>
      <c r="E28" s="177"/>
      <c r="F28" s="178"/>
      <c r="G28" s="3" t="s">
        <v>18</v>
      </c>
      <c r="H28" s="3"/>
      <c r="I28" s="3" t="s">
        <v>20</v>
      </c>
      <c r="J28" s="3" t="s">
        <v>1</v>
      </c>
      <c r="K28" s="3" t="s">
        <v>141</v>
      </c>
      <c r="L28" s="3" t="s">
        <v>142</v>
      </c>
      <c r="M28" s="4" t="s">
        <v>17</v>
      </c>
    </row>
    <row r="29" spans="2:13" ht="13.5">
      <c r="B29" s="5" t="s">
        <v>38</v>
      </c>
      <c r="C29" s="117" t="s">
        <v>48</v>
      </c>
      <c r="D29" s="234" t="s">
        <v>146</v>
      </c>
      <c r="E29" s="235"/>
      <c r="F29" s="236"/>
      <c r="G29" s="118" t="s">
        <v>127</v>
      </c>
      <c r="H29" s="118" t="s">
        <v>126</v>
      </c>
      <c r="I29" s="118">
        <f>H29*1</f>
        <v>2</v>
      </c>
      <c r="J29" s="165"/>
      <c r="K29" s="119"/>
      <c r="L29" s="119"/>
      <c r="M29" s="98"/>
    </row>
    <row r="30" spans="2:13" ht="13.5">
      <c r="C30" s="120" t="s">
        <v>48</v>
      </c>
      <c r="D30" s="229" t="s">
        <v>147</v>
      </c>
      <c r="E30" s="230"/>
      <c r="F30" s="231"/>
      <c r="G30" s="121" t="s">
        <v>126</v>
      </c>
      <c r="H30" s="121" t="s">
        <v>126</v>
      </c>
      <c r="I30" s="121">
        <f>H30*1</f>
        <v>2</v>
      </c>
      <c r="J30" s="166"/>
      <c r="K30" s="122"/>
      <c r="L30" s="122"/>
      <c r="M30" s="99"/>
    </row>
    <row r="31" spans="2:13" ht="13.5">
      <c r="C31" s="120" t="s">
        <v>48</v>
      </c>
      <c r="D31" s="229" t="s">
        <v>148</v>
      </c>
      <c r="E31" s="230"/>
      <c r="F31" s="231"/>
      <c r="G31" s="121" t="s">
        <v>127</v>
      </c>
      <c r="H31" s="121" t="s">
        <v>126</v>
      </c>
      <c r="I31" s="121">
        <f t="shared" ref="I31:I35" si="0">H31*1</f>
        <v>2</v>
      </c>
      <c r="J31" s="166"/>
      <c r="K31" s="122"/>
      <c r="L31" s="122"/>
      <c r="M31" s="99"/>
    </row>
    <row r="32" spans="2:13" ht="13.5">
      <c r="C32" s="120" t="s">
        <v>48</v>
      </c>
      <c r="D32" s="229" t="s">
        <v>149</v>
      </c>
      <c r="E32" s="230"/>
      <c r="F32" s="231"/>
      <c r="G32" s="121" t="s">
        <v>126</v>
      </c>
      <c r="H32" s="121" t="s">
        <v>126</v>
      </c>
      <c r="I32" s="121">
        <f t="shared" si="0"/>
        <v>2</v>
      </c>
      <c r="J32" s="166"/>
      <c r="K32" s="122"/>
      <c r="L32" s="122"/>
      <c r="M32" s="99"/>
    </row>
    <row r="33" spans="2:13" ht="13.5">
      <c r="C33" s="120" t="s">
        <v>48</v>
      </c>
      <c r="D33" s="229" t="s">
        <v>150</v>
      </c>
      <c r="E33" s="230"/>
      <c r="F33" s="231"/>
      <c r="G33" s="121" t="s">
        <v>126</v>
      </c>
      <c r="H33" s="121" t="s">
        <v>126</v>
      </c>
      <c r="I33" s="121">
        <f>H33*1</f>
        <v>2</v>
      </c>
      <c r="J33" s="166"/>
      <c r="K33" s="122"/>
      <c r="L33" s="122"/>
      <c r="M33" s="99"/>
    </row>
    <row r="34" spans="2:13" ht="13.5">
      <c r="C34" s="120" t="s">
        <v>48</v>
      </c>
      <c r="D34" s="229" t="s">
        <v>199</v>
      </c>
      <c r="E34" s="230"/>
      <c r="F34" s="231"/>
      <c r="G34" s="121" t="s">
        <v>128</v>
      </c>
      <c r="H34" s="121" t="s">
        <v>131</v>
      </c>
      <c r="I34" s="121">
        <f t="shared" si="0"/>
        <v>4</v>
      </c>
      <c r="J34" s="166"/>
      <c r="K34" s="122"/>
      <c r="L34" s="122"/>
      <c r="M34" s="99"/>
    </row>
    <row r="35" spans="2:13" ht="13.5">
      <c r="C35" s="120" t="s">
        <v>48</v>
      </c>
      <c r="D35" s="229" t="s">
        <v>200</v>
      </c>
      <c r="E35" s="230"/>
      <c r="F35" s="231"/>
      <c r="G35" s="121" t="s">
        <v>128</v>
      </c>
      <c r="H35" s="121" t="s">
        <v>131</v>
      </c>
      <c r="I35" s="121">
        <f t="shared" si="0"/>
        <v>4</v>
      </c>
      <c r="J35" s="166"/>
      <c r="K35" s="122"/>
      <c r="L35" s="122"/>
      <c r="M35" s="99"/>
    </row>
    <row r="36" spans="2:13" s="97" customFormat="1" ht="15" customHeight="1">
      <c r="B36" s="97" t="s">
        <v>38</v>
      </c>
      <c r="C36" s="237" t="s">
        <v>0</v>
      </c>
      <c r="D36" s="238"/>
      <c r="E36" s="238"/>
      <c r="F36" s="238"/>
      <c r="G36" s="239"/>
      <c r="H36" s="159"/>
      <c r="I36" s="126">
        <f>SUM(I29:I35)</f>
        <v>18</v>
      </c>
      <c r="J36" s="127">
        <f>SUM(J29:J35)</f>
        <v>0</v>
      </c>
      <c r="K36" s="128" t="str">
        <f>IF(J36&gt;=7,"○","×")</f>
        <v>×</v>
      </c>
      <c r="L36" s="128" t="str">
        <f>IF(J36&gt;=3,"○","×")</f>
        <v>×</v>
      </c>
      <c r="M36" s="169" t="s">
        <v>186</v>
      </c>
    </row>
    <row r="37" spans="2:13" ht="13.5">
      <c r="B37" s="5" t="s">
        <v>38</v>
      </c>
      <c r="C37" s="117" t="s">
        <v>47</v>
      </c>
      <c r="D37" s="234" t="s">
        <v>153</v>
      </c>
      <c r="E37" s="235"/>
      <c r="F37" s="236"/>
      <c r="G37" s="118" t="s">
        <v>126</v>
      </c>
      <c r="H37" s="118" t="s">
        <v>126</v>
      </c>
      <c r="I37" s="118">
        <f t="shared" ref="I37:I45" si="1">H37*1</f>
        <v>2</v>
      </c>
      <c r="J37" s="165"/>
      <c r="K37" s="119"/>
      <c r="L37" s="129"/>
      <c r="M37" s="101"/>
    </row>
    <row r="38" spans="2:13" ht="13.5">
      <c r="C38" s="120" t="s">
        <v>47</v>
      </c>
      <c r="D38" s="229" t="s">
        <v>154</v>
      </c>
      <c r="E38" s="230"/>
      <c r="F38" s="231"/>
      <c r="G38" s="121" t="s">
        <v>126</v>
      </c>
      <c r="H38" s="121" t="s">
        <v>126</v>
      </c>
      <c r="I38" s="121">
        <f t="shared" si="1"/>
        <v>2</v>
      </c>
      <c r="J38" s="166"/>
      <c r="K38" s="122"/>
      <c r="L38" s="122"/>
      <c r="M38" s="99"/>
    </row>
    <row r="39" spans="2:13" ht="13.5">
      <c r="C39" s="120" t="s">
        <v>47</v>
      </c>
      <c r="D39" s="229" t="s">
        <v>155</v>
      </c>
      <c r="E39" s="230"/>
      <c r="F39" s="231"/>
      <c r="G39" s="121" t="s">
        <v>127</v>
      </c>
      <c r="H39" s="121" t="s">
        <v>126</v>
      </c>
      <c r="I39" s="121">
        <f t="shared" si="1"/>
        <v>2</v>
      </c>
      <c r="J39" s="166"/>
      <c r="K39" s="122"/>
      <c r="L39" s="122"/>
      <c r="M39" s="99"/>
    </row>
    <row r="40" spans="2:13" ht="13.5">
      <c r="C40" s="120" t="s">
        <v>47</v>
      </c>
      <c r="D40" s="229" t="s">
        <v>156</v>
      </c>
      <c r="E40" s="230"/>
      <c r="F40" s="231"/>
      <c r="G40" s="121" t="s">
        <v>127</v>
      </c>
      <c r="H40" s="121" t="s">
        <v>126</v>
      </c>
      <c r="I40" s="121">
        <f t="shared" si="1"/>
        <v>2</v>
      </c>
      <c r="J40" s="166"/>
      <c r="K40" s="122"/>
      <c r="L40" s="122"/>
      <c r="M40" s="99"/>
    </row>
    <row r="41" spans="2:13" ht="13.5">
      <c r="C41" s="120" t="s">
        <v>47</v>
      </c>
      <c r="D41" s="229" t="s">
        <v>157</v>
      </c>
      <c r="E41" s="230"/>
      <c r="F41" s="231"/>
      <c r="G41" s="121" t="s">
        <v>126</v>
      </c>
      <c r="H41" s="121" t="s">
        <v>126</v>
      </c>
      <c r="I41" s="121">
        <f t="shared" si="1"/>
        <v>2</v>
      </c>
      <c r="J41" s="166"/>
      <c r="K41" s="122"/>
      <c r="L41" s="122"/>
      <c r="M41" s="99"/>
    </row>
    <row r="42" spans="2:13" ht="13.5">
      <c r="C42" s="120" t="s">
        <v>47</v>
      </c>
      <c r="D42" s="229" t="s">
        <v>158</v>
      </c>
      <c r="E42" s="230"/>
      <c r="F42" s="231"/>
      <c r="G42" s="121" t="s">
        <v>128</v>
      </c>
      <c r="H42" s="121" t="s">
        <v>126</v>
      </c>
      <c r="I42" s="121">
        <f t="shared" si="1"/>
        <v>2</v>
      </c>
      <c r="J42" s="166"/>
      <c r="K42" s="122"/>
      <c r="L42" s="122"/>
      <c r="M42" s="99"/>
    </row>
    <row r="43" spans="2:13" ht="13.5">
      <c r="C43" s="120" t="s">
        <v>47</v>
      </c>
      <c r="D43" s="229" t="s">
        <v>129</v>
      </c>
      <c r="E43" s="230"/>
      <c r="F43" s="231"/>
      <c r="G43" s="121" t="s">
        <v>126</v>
      </c>
      <c r="H43" s="121" t="s">
        <v>126</v>
      </c>
      <c r="I43" s="121">
        <f t="shared" si="1"/>
        <v>2</v>
      </c>
      <c r="J43" s="166"/>
      <c r="K43" s="122"/>
      <c r="L43" s="122"/>
      <c r="M43" s="99"/>
    </row>
    <row r="44" spans="2:13" ht="13.5">
      <c r="C44" s="120" t="s">
        <v>47</v>
      </c>
      <c r="D44" s="229" t="s">
        <v>130</v>
      </c>
      <c r="E44" s="230"/>
      <c r="F44" s="231"/>
      <c r="G44" s="121" t="s">
        <v>126</v>
      </c>
      <c r="H44" s="121" t="s">
        <v>126</v>
      </c>
      <c r="I44" s="121">
        <f t="shared" si="1"/>
        <v>2</v>
      </c>
      <c r="J44" s="166"/>
      <c r="K44" s="122"/>
      <c r="L44" s="122"/>
      <c r="M44" s="99"/>
    </row>
    <row r="45" spans="2:13" ht="13.5">
      <c r="C45" s="120" t="s">
        <v>47</v>
      </c>
      <c r="D45" s="229" t="s">
        <v>159</v>
      </c>
      <c r="E45" s="230"/>
      <c r="F45" s="231"/>
      <c r="G45" s="121" t="s">
        <v>128</v>
      </c>
      <c r="H45" s="121" t="s">
        <v>126</v>
      </c>
      <c r="I45" s="121">
        <f t="shared" si="1"/>
        <v>2</v>
      </c>
      <c r="J45" s="166"/>
      <c r="K45" s="122"/>
      <c r="L45" s="122"/>
      <c r="M45" s="99"/>
    </row>
    <row r="46" spans="2:13" s="97" customFormat="1" ht="15" customHeight="1">
      <c r="B46" s="97" t="s">
        <v>38</v>
      </c>
      <c r="C46" s="237" t="s">
        <v>0</v>
      </c>
      <c r="D46" s="238"/>
      <c r="E46" s="238"/>
      <c r="F46" s="238"/>
      <c r="G46" s="239"/>
      <c r="H46" s="159"/>
      <c r="I46" s="126">
        <f>SUM(I37:I45)</f>
        <v>18</v>
      </c>
      <c r="J46" s="131">
        <f>SUM(J37:J45)</f>
        <v>0</v>
      </c>
      <c r="K46" s="128" t="str">
        <f>IF(J46&gt;=7,"○","×")</f>
        <v>×</v>
      </c>
      <c r="L46" s="128"/>
      <c r="M46" s="170" t="s">
        <v>187</v>
      </c>
    </row>
    <row r="47" spans="2:13" ht="13.5">
      <c r="B47" s="5" t="s">
        <v>38</v>
      </c>
      <c r="C47" s="117" t="s">
        <v>46</v>
      </c>
      <c r="D47" s="234" t="s">
        <v>160</v>
      </c>
      <c r="E47" s="235"/>
      <c r="F47" s="236"/>
      <c r="G47" s="118" t="s">
        <v>126</v>
      </c>
      <c r="H47" s="118" t="s">
        <v>126</v>
      </c>
      <c r="I47" s="118">
        <f t="shared" ref="I47" si="2">H47*1</f>
        <v>2</v>
      </c>
      <c r="J47" s="165"/>
      <c r="K47" s="119"/>
      <c r="L47" s="129"/>
      <c r="M47" s="101"/>
    </row>
    <row r="48" spans="2:13" s="97" customFormat="1" ht="15" customHeight="1">
      <c r="B48" s="97" t="s">
        <v>38</v>
      </c>
      <c r="C48" s="237" t="s">
        <v>0</v>
      </c>
      <c r="D48" s="238"/>
      <c r="E48" s="238"/>
      <c r="F48" s="238"/>
      <c r="G48" s="239"/>
      <c r="H48" s="159"/>
      <c r="I48" s="126">
        <f>SUM(I47:I47)</f>
        <v>2</v>
      </c>
      <c r="J48" s="131">
        <f>SUM(J47:J47)</f>
        <v>0</v>
      </c>
      <c r="K48" s="128" t="str">
        <f>IF(J48&gt;=2,"○","×")</f>
        <v>×</v>
      </c>
      <c r="L48" s="128"/>
      <c r="M48" s="170" t="s">
        <v>188</v>
      </c>
    </row>
    <row r="49" spans="2:13" ht="13.5">
      <c r="B49" s="5" t="s">
        <v>38</v>
      </c>
      <c r="C49" s="117" t="s">
        <v>45</v>
      </c>
      <c r="D49" s="234" t="s">
        <v>161</v>
      </c>
      <c r="E49" s="235"/>
      <c r="F49" s="236"/>
      <c r="G49" s="118" t="s">
        <v>126</v>
      </c>
      <c r="H49" s="118" t="s">
        <v>126</v>
      </c>
      <c r="I49" s="118">
        <f t="shared" ref="I49" si="3">H49*1</f>
        <v>2</v>
      </c>
      <c r="J49" s="165"/>
      <c r="K49" s="119"/>
      <c r="L49" s="129"/>
      <c r="M49" s="101"/>
    </row>
    <row r="50" spans="2:13" s="97" customFormat="1" ht="15" customHeight="1">
      <c r="B50" s="97" t="s">
        <v>38</v>
      </c>
      <c r="C50" s="237" t="s">
        <v>0</v>
      </c>
      <c r="D50" s="238"/>
      <c r="E50" s="238"/>
      <c r="F50" s="238"/>
      <c r="G50" s="239"/>
      <c r="H50" s="159"/>
      <c r="I50" s="126">
        <f>SUM(I49:I49)</f>
        <v>2</v>
      </c>
      <c r="J50" s="131">
        <f>SUM(J49:J49)</f>
        <v>0</v>
      </c>
      <c r="K50" s="128" t="str">
        <f>IF(J50&gt;=2,"○","×")</f>
        <v>×</v>
      </c>
      <c r="L50" s="128" t="str">
        <f>IF(SUM(J46,J48,J50)&gt;=2,"○","×")</f>
        <v>×</v>
      </c>
      <c r="M50" s="170" t="s">
        <v>189</v>
      </c>
    </row>
    <row r="51" spans="2:13" ht="13.5">
      <c r="B51" s="5" t="s">
        <v>38</v>
      </c>
      <c r="C51" s="132" t="s">
        <v>44</v>
      </c>
      <c r="D51" s="234" t="s">
        <v>162</v>
      </c>
      <c r="E51" s="235"/>
      <c r="F51" s="236"/>
      <c r="G51" s="118" t="s">
        <v>126</v>
      </c>
      <c r="H51" s="118" t="s">
        <v>126</v>
      </c>
      <c r="I51" s="118">
        <f>H51*1</f>
        <v>2</v>
      </c>
      <c r="J51" s="166"/>
      <c r="K51" s="119"/>
      <c r="L51" s="129"/>
      <c r="M51" s="101"/>
    </row>
    <row r="52" spans="2:13" ht="13.5">
      <c r="C52" s="133" t="s">
        <v>44</v>
      </c>
      <c r="D52" s="229" t="s">
        <v>163</v>
      </c>
      <c r="E52" s="230"/>
      <c r="F52" s="231"/>
      <c r="G52" s="121" t="s">
        <v>126</v>
      </c>
      <c r="H52" s="121" t="s">
        <v>126</v>
      </c>
      <c r="I52" s="121">
        <f>H52*1</f>
        <v>2</v>
      </c>
      <c r="J52" s="167"/>
      <c r="K52" s="122"/>
      <c r="L52" s="122"/>
      <c r="M52" s="99"/>
    </row>
    <row r="53" spans="2:13" s="97" customFormat="1" ht="15" customHeight="1">
      <c r="B53" s="97" t="s">
        <v>38</v>
      </c>
      <c r="C53" s="237" t="s">
        <v>0</v>
      </c>
      <c r="D53" s="238"/>
      <c r="E53" s="238"/>
      <c r="F53" s="238"/>
      <c r="G53" s="239"/>
      <c r="H53" s="159"/>
      <c r="I53" s="126">
        <f>SUM(I51:I52)</f>
        <v>4</v>
      </c>
      <c r="J53" s="131">
        <f>SUM(J51:J52)</f>
        <v>0</v>
      </c>
      <c r="K53" s="128" t="str">
        <f>IF(J53&gt;=4,"○","×")</f>
        <v>×</v>
      </c>
      <c r="L53" s="128"/>
      <c r="M53" s="170" t="s">
        <v>190</v>
      </c>
    </row>
    <row r="54" spans="2:13" ht="13.5">
      <c r="B54" s="5" t="s">
        <v>38</v>
      </c>
      <c r="C54" s="132" t="s">
        <v>43</v>
      </c>
      <c r="D54" s="234" t="s">
        <v>164</v>
      </c>
      <c r="E54" s="235"/>
      <c r="F54" s="236"/>
      <c r="G54" s="118" t="s">
        <v>126</v>
      </c>
      <c r="H54" s="118" t="s">
        <v>126</v>
      </c>
      <c r="I54" s="118">
        <f t="shared" ref="I54:I55" si="4">H54*1</f>
        <v>2</v>
      </c>
      <c r="J54" s="165"/>
      <c r="K54" s="119"/>
      <c r="L54" s="129"/>
      <c r="M54" s="101"/>
    </row>
    <row r="55" spans="2:13" ht="13.5">
      <c r="C55" s="133" t="s">
        <v>43</v>
      </c>
      <c r="D55" s="229" t="s">
        <v>165</v>
      </c>
      <c r="E55" s="230"/>
      <c r="F55" s="231"/>
      <c r="G55" s="121" t="s">
        <v>128</v>
      </c>
      <c r="H55" s="121" t="s">
        <v>126</v>
      </c>
      <c r="I55" s="121">
        <f t="shared" si="4"/>
        <v>2</v>
      </c>
      <c r="J55" s="166"/>
      <c r="K55" s="122"/>
      <c r="L55" s="122"/>
      <c r="M55" s="99"/>
    </row>
    <row r="56" spans="2:13" s="97" customFormat="1" ht="15" customHeight="1">
      <c r="B56" s="97" t="s">
        <v>38</v>
      </c>
      <c r="C56" s="237" t="s">
        <v>0</v>
      </c>
      <c r="D56" s="238"/>
      <c r="E56" s="238"/>
      <c r="F56" s="238"/>
      <c r="G56" s="239"/>
      <c r="H56" s="159"/>
      <c r="I56" s="126">
        <f>SUM(I54:I55)</f>
        <v>4</v>
      </c>
      <c r="J56" s="131">
        <f>SUM(J54:J55)</f>
        <v>0</v>
      </c>
      <c r="K56" s="128" t="str">
        <f>IF(J56&gt;=3,"○","×")</f>
        <v>×</v>
      </c>
      <c r="L56" s="128"/>
      <c r="M56" s="170" t="s">
        <v>191</v>
      </c>
    </row>
    <row r="57" spans="2:13" ht="13.5">
      <c r="B57" s="5" t="s">
        <v>38</v>
      </c>
      <c r="C57" s="132" t="s">
        <v>42</v>
      </c>
      <c r="D57" s="234" t="s">
        <v>166</v>
      </c>
      <c r="E57" s="235"/>
      <c r="F57" s="236"/>
      <c r="G57" s="118" t="s">
        <v>128</v>
      </c>
      <c r="H57" s="118" t="s">
        <v>126</v>
      </c>
      <c r="I57" s="118">
        <f t="shared" ref="I57:I59" si="5">H57*1</f>
        <v>2</v>
      </c>
      <c r="J57" s="165"/>
      <c r="K57" s="119"/>
      <c r="L57" s="129"/>
      <c r="M57" s="101"/>
    </row>
    <row r="58" spans="2:13" ht="13.5">
      <c r="C58" s="133" t="s">
        <v>42</v>
      </c>
      <c r="D58" s="229" t="s">
        <v>167</v>
      </c>
      <c r="E58" s="230"/>
      <c r="F58" s="231"/>
      <c r="G58" s="121" t="s">
        <v>128</v>
      </c>
      <c r="H58" s="121" t="s">
        <v>126</v>
      </c>
      <c r="I58" s="121">
        <f t="shared" si="5"/>
        <v>2</v>
      </c>
      <c r="J58" s="166"/>
      <c r="K58" s="122"/>
      <c r="L58" s="122"/>
      <c r="M58" s="99"/>
    </row>
    <row r="59" spans="2:13" ht="13.5">
      <c r="C59" s="133" t="s">
        <v>42</v>
      </c>
      <c r="D59" s="229" t="s">
        <v>168</v>
      </c>
      <c r="E59" s="230"/>
      <c r="F59" s="231"/>
      <c r="G59" s="121" t="s">
        <v>126</v>
      </c>
      <c r="H59" s="121" t="s">
        <v>126</v>
      </c>
      <c r="I59" s="121">
        <f t="shared" si="5"/>
        <v>2</v>
      </c>
      <c r="J59" s="166"/>
      <c r="K59" s="122"/>
      <c r="L59" s="122"/>
      <c r="M59" s="99"/>
    </row>
    <row r="60" spans="2:13" s="97" customFormat="1" ht="15" customHeight="1">
      <c r="B60" s="97" t="s">
        <v>38</v>
      </c>
      <c r="C60" s="237" t="s">
        <v>0</v>
      </c>
      <c r="D60" s="238"/>
      <c r="E60" s="238"/>
      <c r="F60" s="238"/>
      <c r="G60" s="239"/>
      <c r="H60" s="159"/>
      <c r="I60" s="126">
        <f>SUM(I57:I59)</f>
        <v>6</v>
      </c>
      <c r="J60" s="131">
        <f>SUM(J57:J59)</f>
        <v>0</v>
      </c>
      <c r="K60" s="128" t="str">
        <f>IF(J60&gt;=2,"○","×")</f>
        <v>×</v>
      </c>
      <c r="L60" s="128" t="str">
        <f>IF(SUM(J53,J56,J60)&gt;=3,"○","×")</f>
        <v>×</v>
      </c>
      <c r="M60" s="170" t="s">
        <v>192</v>
      </c>
    </row>
    <row r="61" spans="2:13" ht="13.5">
      <c r="B61" s="5" t="s">
        <v>38</v>
      </c>
      <c r="C61" s="117" t="s">
        <v>41</v>
      </c>
      <c r="D61" s="234" t="s">
        <v>169</v>
      </c>
      <c r="E61" s="235"/>
      <c r="F61" s="236"/>
      <c r="G61" s="118" t="s">
        <v>128</v>
      </c>
      <c r="H61" s="118" t="s">
        <v>126</v>
      </c>
      <c r="I61" s="118">
        <f t="shared" ref="I61" si="6">H61*1</f>
        <v>2</v>
      </c>
      <c r="J61" s="165"/>
      <c r="K61" s="119"/>
      <c r="L61" s="129"/>
      <c r="M61" s="101"/>
    </row>
    <row r="62" spans="2:13" s="97" customFormat="1" ht="15" customHeight="1">
      <c r="B62" s="97" t="s">
        <v>38</v>
      </c>
      <c r="C62" s="237" t="s">
        <v>0</v>
      </c>
      <c r="D62" s="238"/>
      <c r="E62" s="238"/>
      <c r="F62" s="238"/>
      <c r="G62" s="239"/>
      <c r="H62" s="159"/>
      <c r="I62" s="126">
        <f>SUM(I61:I61)</f>
        <v>2</v>
      </c>
      <c r="J62" s="131">
        <f>SUM(J61:J61)</f>
        <v>0</v>
      </c>
      <c r="K62" s="128" t="str">
        <f>IF(J62&gt;=2,"○","×")</f>
        <v>×</v>
      </c>
      <c r="L62" s="128" t="str">
        <f>IF(J62&gt;=1,"○","×")</f>
        <v>×</v>
      </c>
      <c r="M62" s="170" t="s">
        <v>193</v>
      </c>
    </row>
    <row r="63" spans="2:13" ht="13.5">
      <c r="B63" s="5" t="s">
        <v>38</v>
      </c>
      <c r="C63" s="117" t="s">
        <v>40</v>
      </c>
      <c r="D63" s="234" t="s">
        <v>170</v>
      </c>
      <c r="E63" s="235"/>
      <c r="F63" s="236"/>
      <c r="G63" s="118" t="s">
        <v>128</v>
      </c>
      <c r="H63" s="118" t="s">
        <v>126</v>
      </c>
      <c r="I63" s="118">
        <f t="shared" ref="I63" si="7">H63*1</f>
        <v>2</v>
      </c>
      <c r="J63" s="165"/>
      <c r="K63" s="119"/>
      <c r="L63" s="129"/>
      <c r="M63" s="101"/>
    </row>
    <row r="64" spans="2:13" ht="13.5">
      <c r="B64" s="5" t="s">
        <v>38</v>
      </c>
      <c r="C64" s="176" t="s">
        <v>0</v>
      </c>
      <c r="D64" s="177"/>
      <c r="E64" s="177"/>
      <c r="F64" s="177"/>
      <c r="G64" s="178"/>
      <c r="H64" s="57"/>
      <c r="I64" s="134">
        <f>SUM(I63:I63)</f>
        <v>2</v>
      </c>
      <c r="J64" s="131">
        <f>SUM(J63:J63)</f>
        <v>0</v>
      </c>
      <c r="K64" s="135" t="str">
        <f>IF(J64&gt;=1,"○","×")</f>
        <v>×</v>
      </c>
      <c r="L64" s="135" t="str">
        <f>IF(J64&gt;=1,"○","×")</f>
        <v>×</v>
      </c>
      <c r="M64" s="170" t="s">
        <v>194</v>
      </c>
    </row>
    <row r="65" spans="2:13" ht="13.5">
      <c r="B65" s="5" t="s">
        <v>38</v>
      </c>
      <c r="C65" s="136" t="s">
        <v>39</v>
      </c>
      <c r="D65" s="234" t="s">
        <v>171</v>
      </c>
      <c r="E65" s="235"/>
      <c r="F65" s="236"/>
      <c r="G65" s="118" t="s">
        <v>126</v>
      </c>
      <c r="H65" s="118" t="s">
        <v>126</v>
      </c>
      <c r="I65" s="118">
        <f t="shared" ref="I65:I74" si="8">H65*1</f>
        <v>2</v>
      </c>
      <c r="J65" s="165"/>
      <c r="K65" s="119"/>
      <c r="L65" s="129"/>
      <c r="M65" s="101"/>
    </row>
    <row r="66" spans="2:13" ht="13.5">
      <c r="C66" s="120" t="s">
        <v>39</v>
      </c>
      <c r="D66" s="229" t="s">
        <v>172</v>
      </c>
      <c r="E66" s="230"/>
      <c r="F66" s="231"/>
      <c r="G66" s="121" t="s">
        <v>126</v>
      </c>
      <c r="H66" s="121" t="s">
        <v>126</v>
      </c>
      <c r="I66" s="121">
        <f t="shared" si="8"/>
        <v>2</v>
      </c>
      <c r="J66" s="166"/>
      <c r="K66" s="122"/>
      <c r="L66" s="122"/>
      <c r="M66" s="99"/>
    </row>
    <row r="67" spans="2:13" ht="13.5">
      <c r="C67" s="120" t="s">
        <v>39</v>
      </c>
      <c r="D67" s="229" t="s">
        <v>173</v>
      </c>
      <c r="E67" s="230"/>
      <c r="F67" s="231"/>
      <c r="G67" s="121" t="s">
        <v>127</v>
      </c>
      <c r="H67" s="121" t="s">
        <v>126</v>
      </c>
      <c r="I67" s="121">
        <f t="shared" si="8"/>
        <v>2</v>
      </c>
      <c r="J67" s="166"/>
      <c r="K67" s="122"/>
      <c r="L67" s="122"/>
      <c r="M67" s="99"/>
    </row>
    <row r="68" spans="2:13" ht="13.5">
      <c r="C68" s="130" t="s">
        <v>39</v>
      </c>
      <c r="D68" s="229" t="s">
        <v>174</v>
      </c>
      <c r="E68" s="230"/>
      <c r="F68" s="231"/>
      <c r="G68" s="123" t="s">
        <v>126</v>
      </c>
      <c r="H68" s="123" t="s">
        <v>126</v>
      </c>
      <c r="I68" s="121">
        <f t="shared" si="8"/>
        <v>2</v>
      </c>
      <c r="J68" s="168"/>
      <c r="K68" s="124"/>
      <c r="L68" s="124"/>
      <c r="M68" s="100"/>
    </row>
    <row r="69" spans="2:13" ht="13.5">
      <c r="C69" s="120" t="s">
        <v>39</v>
      </c>
      <c r="D69" s="229" t="s">
        <v>175</v>
      </c>
      <c r="E69" s="230"/>
      <c r="F69" s="231"/>
      <c r="G69" s="121" t="s">
        <v>126</v>
      </c>
      <c r="H69" s="121" t="s">
        <v>126</v>
      </c>
      <c r="I69" s="121">
        <f t="shared" si="8"/>
        <v>2</v>
      </c>
      <c r="J69" s="166"/>
      <c r="K69" s="122"/>
      <c r="L69" s="122"/>
      <c r="M69" s="99"/>
    </row>
    <row r="70" spans="2:13" ht="13.5">
      <c r="C70" s="130" t="s">
        <v>39</v>
      </c>
      <c r="D70" s="229" t="s">
        <v>176</v>
      </c>
      <c r="E70" s="230"/>
      <c r="F70" s="231"/>
      <c r="G70" s="123" t="s">
        <v>128</v>
      </c>
      <c r="H70" s="123" t="s">
        <v>126</v>
      </c>
      <c r="I70" s="121">
        <f t="shared" si="8"/>
        <v>2</v>
      </c>
      <c r="J70" s="168"/>
      <c r="K70" s="124"/>
      <c r="L70" s="124"/>
      <c r="M70" s="100"/>
    </row>
    <row r="71" spans="2:13" ht="13.5">
      <c r="C71" s="120" t="s">
        <v>39</v>
      </c>
      <c r="D71" s="229" t="s">
        <v>177</v>
      </c>
      <c r="E71" s="230"/>
      <c r="F71" s="231"/>
      <c r="G71" s="121" t="s">
        <v>128</v>
      </c>
      <c r="H71" s="121" t="s">
        <v>126</v>
      </c>
      <c r="I71" s="121">
        <f t="shared" si="8"/>
        <v>2</v>
      </c>
      <c r="J71" s="166"/>
      <c r="K71" s="122"/>
      <c r="L71" s="122"/>
      <c r="M71" s="99"/>
    </row>
    <row r="72" spans="2:13" ht="13.5">
      <c r="C72" s="130" t="s">
        <v>39</v>
      </c>
      <c r="D72" s="229" t="s">
        <v>178</v>
      </c>
      <c r="E72" s="230"/>
      <c r="F72" s="231"/>
      <c r="G72" s="123" t="s">
        <v>127</v>
      </c>
      <c r="H72" s="123" t="s">
        <v>126</v>
      </c>
      <c r="I72" s="121">
        <f t="shared" si="8"/>
        <v>2</v>
      </c>
      <c r="J72" s="168"/>
      <c r="K72" s="124"/>
      <c r="L72" s="124"/>
      <c r="M72" s="100"/>
    </row>
    <row r="73" spans="2:13" ht="13.5">
      <c r="C73" s="120" t="s">
        <v>39</v>
      </c>
      <c r="D73" s="229" t="s">
        <v>179</v>
      </c>
      <c r="E73" s="230"/>
      <c r="F73" s="231"/>
      <c r="G73" s="121" t="s">
        <v>126</v>
      </c>
      <c r="H73" s="121" t="s">
        <v>126</v>
      </c>
      <c r="I73" s="121">
        <f t="shared" si="8"/>
        <v>2</v>
      </c>
      <c r="J73" s="166"/>
      <c r="K73" s="122"/>
      <c r="L73" s="122"/>
      <c r="M73" s="99"/>
    </row>
    <row r="74" spans="2:13" ht="13.5">
      <c r="C74" s="130" t="s">
        <v>39</v>
      </c>
      <c r="D74" s="229" t="s">
        <v>180</v>
      </c>
      <c r="E74" s="230"/>
      <c r="F74" s="231"/>
      <c r="G74" s="123" t="s">
        <v>128</v>
      </c>
      <c r="H74" s="123" t="s">
        <v>126</v>
      </c>
      <c r="I74" s="121">
        <f t="shared" si="8"/>
        <v>2</v>
      </c>
      <c r="J74" s="168"/>
      <c r="K74" s="124"/>
      <c r="L74" s="124"/>
      <c r="M74" s="100"/>
    </row>
    <row r="75" spans="2:13" s="97" customFormat="1" ht="15" customHeight="1">
      <c r="B75" s="97" t="s">
        <v>38</v>
      </c>
      <c r="C75" s="237" t="s">
        <v>0</v>
      </c>
      <c r="D75" s="238"/>
      <c r="E75" s="238"/>
      <c r="F75" s="238"/>
      <c r="G75" s="239"/>
      <c r="H75" s="137"/>
      <c r="I75" s="137">
        <f>SUM(I65:I74)</f>
        <v>20</v>
      </c>
      <c r="J75" s="131">
        <f>SUM(J65:J74)</f>
        <v>0</v>
      </c>
      <c r="K75" s="137" t="s">
        <v>50</v>
      </c>
      <c r="L75" s="137" t="s">
        <v>50</v>
      </c>
      <c r="M75" s="96" t="s">
        <v>195</v>
      </c>
    </row>
    <row r="76" spans="2:13" s="97" customFormat="1" ht="15" customHeight="1">
      <c r="B76" s="97" t="s">
        <v>38</v>
      </c>
      <c r="C76" s="237" t="s">
        <v>27</v>
      </c>
      <c r="D76" s="238"/>
      <c r="E76" s="238"/>
      <c r="F76" s="238"/>
      <c r="G76" s="239"/>
      <c r="H76" s="138"/>
      <c r="I76" s="137">
        <f>SUM(I64,I62,I60,I56,I53,I50,I48,I46,I36)</f>
        <v>58</v>
      </c>
      <c r="J76" s="131">
        <f>SUM(J64,J62,J60,J56,J53,J50,J48,J46,J36)</f>
        <v>0</v>
      </c>
      <c r="K76" s="128" t="str">
        <f>IF(J76&gt;=30,"○","×")</f>
        <v>×</v>
      </c>
      <c r="L76" s="128" t="str">
        <f>IF(J76&gt;=10,"○","×")</f>
        <v>×</v>
      </c>
      <c r="M76" s="171" t="s">
        <v>196</v>
      </c>
    </row>
    <row r="77" spans="2:13" s="97" customFormat="1" ht="15" customHeight="1">
      <c r="B77" s="97" t="s">
        <v>38</v>
      </c>
      <c r="C77" s="237" t="s">
        <v>34</v>
      </c>
      <c r="D77" s="238"/>
      <c r="E77" s="238"/>
      <c r="F77" s="238"/>
      <c r="G77" s="239"/>
      <c r="H77" s="128"/>
      <c r="I77" s="137">
        <f>SUM(I75:I76)</f>
        <v>78</v>
      </c>
      <c r="J77" s="131">
        <f>SUM(J75:J76)</f>
        <v>0</v>
      </c>
      <c r="K77" s="128" t="str">
        <f>IF(J77&gt;=40,"○","×")</f>
        <v>×</v>
      </c>
      <c r="L77" s="128" t="str">
        <f>IF(J77&gt;=20,"○","×")</f>
        <v>×</v>
      </c>
      <c r="M77" s="171" t="s">
        <v>197</v>
      </c>
    </row>
    <row r="78" spans="2:13" ht="13.5">
      <c r="B78" s="5" t="s">
        <v>38</v>
      </c>
      <c r="C78" s="94"/>
      <c r="D78" s="103"/>
      <c r="E78" s="103"/>
      <c r="F78" s="94"/>
      <c r="G78" s="112"/>
      <c r="H78" s="112"/>
      <c r="I78" s="139"/>
      <c r="J78" s="140"/>
      <c r="K78" s="141"/>
      <c r="L78" s="141"/>
      <c r="M78" s="95"/>
    </row>
    <row r="79" spans="2:13" ht="11.25" customHeight="1">
      <c r="B79" s="5" t="s">
        <v>38</v>
      </c>
    </row>
  </sheetData>
  <sheetProtection sheet="1" objects="1" scenarios="1"/>
  <mergeCells count="86">
    <mergeCell ref="C76:G76"/>
    <mergeCell ref="C77:G77"/>
    <mergeCell ref="C2:F3"/>
    <mergeCell ref="E8:G8"/>
    <mergeCell ref="K8:K9"/>
    <mergeCell ref="D73:F73"/>
    <mergeCell ref="D74:F74"/>
    <mergeCell ref="C75:G75"/>
    <mergeCell ref="D63:F63"/>
    <mergeCell ref="D52:F52"/>
    <mergeCell ref="C53:G53"/>
    <mergeCell ref="D54:F54"/>
    <mergeCell ref="D55:F55"/>
    <mergeCell ref="C56:G56"/>
    <mergeCell ref="D57:F57"/>
    <mergeCell ref="C46:G46"/>
    <mergeCell ref="D58:F58"/>
    <mergeCell ref="D59:F59"/>
    <mergeCell ref="C60:G60"/>
    <mergeCell ref="D61:F61"/>
    <mergeCell ref="C62:G62"/>
    <mergeCell ref="D70:F70"/>
    <mergeCell ref="D71:F71"/>
    <mergeCell ref="D72:F72"/>
    <mergeCell ref="C64:G64"/>
    <mergeCell ref="D65:F65"/>
    <mergeCell ref="D66:F66"/>
    <mergeCell ref="D67:F67"/>
    <mergeCell ref="D68:F68"/>
    <mergeCell ref="D69:F69"/>
    <mergeCell ref="D47:F47"/>
    <mergeCell ref="C48:G48"/>
    <mergeCell ref="D49:F49"/>
    <mergeCell ref="C50:G50"/>
    <mergeCell ref="D51:F51"/>
    <mergeCell ref="D45:F45"/>
    <mergeCell ref="D34:F34"/>
    <mergeCell ref="D35:F35"/>
    <mergeCell ref="C36:G36"/>
    <mergeCell ref="D37:F37"/>
    <mergeCell ref="D38:F38"/>
    <mergeCell ref="D39:F39"/>
    <mergeCell ref="D40:F40"/>
    <mergeCell ref="D41:F41"/>
    <mergeCell ref="D42:F42"/>
    <mergeCell ref="D43:F43"/>
    <mergeCell ref="D44:F44"/>
    <mergeCell ref="D33:F33"/>
    <mergeCell ref="G24:I24"/>
    <mergeCell ref="G25:I25"/>
    <mergeCell ref="J26:M26"/>
    <mergeCell ref="C27:D27"/>
    <mergeCell ref="C28:F28"/>
    <mergeCell ref="D29:F29"/>
    <mergeCell ref="D30:F30"/>
    <mergeCell ref="D31:F31"/>
    <mergeCell ref="D32:F32"/>
    <mergeCell ref="J24:M25"/>
    <mergeCell ref="G19:I21"/>
    <mergeCell ref="K19:L19"/>
    <mergeCell ref="K20:L20"/>
    <mergeCell ref="K21:L21"/>
    <mergeCell ref="D23:I23"/>
    <mergeCell ref="J23:K23"/>
    <mergeCell ref="G18:I18"/>
    <mergeCell ref="K18:L18"/>
    <mergeCell ref="C9:D9"/>
    <mergeCell ref="E9:G9"/>
    <mergeCell ref="G11:K11"/>
    <mergeCell ref="G12:I12"/>
    <mergeCell ref="K12:L12"/>
    <mergeCell ref="G13:I15"/>
    <mergeCell ref="K13:L13"/>
    <mergeCell ref="K14:L14"/>
    <mergeCell ref="K15:L15"/>
    <mergeCell ref="G17:K17"/>
    <mergeCell ref="L8:M9"/>
    <mergeCell ref="C8:D8"/>
    <mergeCell ref="J2:J3"/>
    <mergeCell ref="K2:L3"/>
    <mergeCell ref="M2:M3"/>
    <mergeCell ref="D4:M4"/>
    <mergeCell ref="D5:M5"/>
    <mergeCell ref="C7:D7"/>
    <mergeCell ref="E7:J7"/>
    <mergeCell ref="L7:M7"/>
  </mergeCells>
  <phoneticPr fontId="1"/>
  <conditionalFormatting sqref="L17 K75:L78">
    <cfRule type="cellIs" dxfId="59" priority="11" stopIfTrue="1" operator="equal">
      <formula>"×"</formula>
    </cfRule>
  </conditionalFormatting>
  <conditionalFormatting sqref="K64:L64 K62:L62 K60:L60 K56:L56 K53:L53 K50:L50 K48:L48 K46:L46 K36:L36">
    <cfRule type="cellIs" dxfId="58" priority="12" stopIfTrue="1" operator="equal">
      <formula>"×"</formula>
    </cfRule>
  </conditionalFormatting>
  <conditionalFormatting sqref="L11">
    <cfRule type="cellIs" dxfId="57" priority="10" stopIfTrue="1" operator="equal">
      <formula>"×"</formula>
    </cfRule>
  </conditionalFormatting>
  <conditionalFormatting sqref="K13">
    <cfRule type="expression" dxfId="56" priority="7" stopIfTrue="1">
      <formula>$K$13="×"</formula>
    </cfRule>
  </conditionalFormatting>
  <conditionalFormatting sqref="K14">
    <cfRule type="expression" dxfId="55" priority="6" stopIfTrue="1">
      <formula>$K$14="×"</formula>
    </cfRule>
  </conditionalFormatting>
  <conditionalFormatting sqref="K15">
    <cfRule type="expression" dxfId="54" priority="5" stopIfTrue="1">
      <formula>$K$15="×"</formula>
    </cfRule>
  </conditionalFormatting>
  <conditionalFormatting sqref="K12">
    <cfRule type="expression" dxfId="53" priority="8" stopIfTrue="1">
      <formula>$K$12="×"</formula>
    </cfRule>
    <cfRule type="expression" dxfId="52" priority="9" stopIfTrue="1">
      <formula>#REF!="×"</formula>
    </cfRule>
  </conditionalFormatting>
  <conditionalFormatting sqref="K20">
    <cfRule type="expression" dxfId="51" priority="4" stopIfTrue="1">
      <formula>$K$20="×"</formula>
    </cfRule>
  </conditionalFormatting>
  <conditionalFormatting sqref="K19">
    <cfRule type="expression" dxfId="50" priority="3" stopIfTrue="1">
      <formula>$K$19="×"</formula>
    </cfRule>
  </conditionalFormatting>
  <conditionalFormatting sqref="K21">
    <cfRule type="expression" dxfId="49" priority="1" stopIfTrue="1">
      <formula>$K$21="×"</formula>
    </cfRule>
  </conditionalFormatting>
  <conditionalFormatting sqref="K18">
    <cfRule type="expression" dxfId="48" priority="2" stopIfTrue="1">
      <formula>$K$18="×"</formula>
    </cfRule>
  </conditionalFormatting>
  <printOptions horizontalCentered="1"/>
  <pageMargins left="0.15748031496062992" right="0.15748031496062992" top="0.19685039370078741" bottom="0.15748031496062992" header="0.19685039370078741" footer="0.15748031496062992"/>
  <pageSetup paperSize="9" scale="75" orientation="portrait"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M79"/>
  <sheetViews>
    <sheetView view="pageBreakPreview" zoomScaleNormal="100" zoomScaleSheetLayoutView="100" zoomScalePageLayoutView="70" workbookViewId="0">
      <selection activeCell="K85" sqref="K85"/>
    </sheetView>
  </sheetViews>
  <sheetFormatPr defaultColWidth="7.125" defaultRowHeight="11.25"/>
  <cols>
    <col min="1" max="1" width="2.75" style="5" customWidth="1"/>
    <col min="2" max="2" width="3.625" style="5" hidden="1" customWidth="1"/>
    <col min="3" max="3" width="2.75" style="5" customWidth="1"/>
    <col min="4" max="4" width="13.125" style="5" customWidth="1"/>
    <col min="5" max="5" width="14.75" style="5" customWidth="1"/>
    <col min="6" max="6" width="13.25" style="5" customWidth="1"/>
    <col min="7" max="7" width="11.5" style="5" customWidth="1"/>
    <col min="8" max="8" width="3.5" style="5" hidden="1" customWidth="1"/>
    <col min="9" max="9" width="9.625" style="5" customWidth="1"/>
    <col min="10" max="10" width="16.75" style="5" bestFit="1" customWidth="1"/>
    <col min="11" max="11" width="10.5" style="5" customWidth="1"/>
    <col min="12" max="12" width="10.375" style="5" customWidth="1"/>
    <col min="13" max="13" width="32.875" style="5" customWidth="1"/>
    <col min="14" max="14" width="2.5" style="5" customWidth="1"/>
    <col min="15" max="15" width="1.5" style="5" customWidth="1"/>
    <col min="16" max="16384" width="7.125" style="5"/>
  </cols>
  <sheetData>
    <row r="1" spans="1:13" s="103" customFormat="1" ht="13.5">
      <c r="A1" s="5"/>
      <c r="B1" s="5" t="s">
        <v>38</v>
      </c>
      <c r="C1" s="5"/>
      <c r="D1" s="162"/>
      <c r="E1" s="162"/>
      <c r="F1" s="162"/>
      <c r="G1" s="162"/>
      <c r="H1" s="162"/>
      <c r="I1" s="162"/>
      <c r="J1" s="162"/>
      <c r="K1" s="162"/>
      <c r="L1" s="162"/>
      <c r="M1" s="162"/>
    </row>
    <row r="2" spans="1:13" s="103" customFormat="1" ht="13.5">
      <c r="A2" s="5"/>
      <c r="B2" s="5" t="s">
        <v>38</v>
      </c>
      <c r="C2" s="250" t="s">
        <v>181</v>
      </c>
      <c r="D2" s="251"/>
      <c r="E2" s="251"/>
      <c r="F2" s="252"/>
      <c r="G2" s="163"/>
      <c r="H2" s="163"/>
      <c r="I2" s="163"/>
      <c r="J2" s="194"/>
      <c r="K2" s="194"/>
      <c r="L2" s="194"/>
      <c r="M2" s="195"/>
    </row>
    <row r="3" spans="1:13" s="103" customFormat="1" ht="13.5">
      <c r="A3" s="5"/>
      <c r="B3" s="5" t="s">
        <v>38</v>
      </c>
      <c r="C3" s="253"/>
      <c r="D3" s="254"/>
      <c r="E3" s="254"/>
      <c r="F3" s="255"/>
      <c r="G3" s="163"/>
      <c r="H3" s="163"/>
      <c r="I3" s="163"/>
      <c r="J3" s="194"/>
      <c r="K3" s="194"/>
      <c r="L3" s="194"/>
      <c r="M3" s="195"/>
    </row>
    <row r="4" spans="1:13" s="104" customFormat="1" ht="34.15" customHeight="1">
      <c r="B4" s="5" t="s">
        <v>38</v>
      </c>
      <c r="D4" s="196" t="s">
        <v>135</v>
      </c>
      <c r="E4" s="196"/>
      <c r="F4" s="196"/>
      <c r="G4" s="196"/>
      <c r="H4" s="196"/>
      <c r="I4" s="196"/>
      <c r="J4" s="196"/>
      <c r="K4" s="196"/>
      <c r="L4" s="196"/>
      <c r="M4" s="196"/>
    </row>
    <row r="5" spans="1:13" s="105" customFormat="1" ht="20.100000000000001" customHeight="1">
      <c r="B5" s="5" t="s">
        <v>38</v>
      </c>
      <c r="D5" s="197" t="s">
        <v>182</v>
      </c>
      <c r="E5" s="197"/>
      <c r="F5" s="197"/>
      <c r="G5" s="197"/>
      <c r="H5" s="197"/>
      <c r="I5" s="197"/>
      <c r="J5" s="197"/>
      <c r="K5" s="197"/>
      <c r="L5" s="197"/>
      <c r="M5" s="197"/>
    </row>
    <row r="6" spans="1:13" s="105" customFormat="1" ht="25.15" customHeight="1">
      <c r="B6" s="5" t="s">
        <v>38</v>
      </c>
      <c r="D6" s="106"/>
      <c r="E6" s="106"/>
      <c r="F6" s="106"/>
      <c r="G6" s="106"/>
      <c r="H6" s="106"/>
      <c r="I6" s="106"/>
      <c r="J6" s="106"/>
      <c r="K6" s="106"/>
      <c r="L6" s="106"/>
      <c r="M6" s="106"/>
    </row>
    <row r="7" spans="1:13" ht="33.950000000000003" customHeight="1">
      <c r="B7" s="5" t="s">
        <v>38</v>
      </c>
      <c r="C7" s="192" t="s">
        <v>2</v>
      </c>
      <c r="D7" s="193"/>
      <c r="E7" s="261" t="s">
        <v>183</v>
      </c>
      <c r="F7" s="262"/>
      <c r="G7" s="262"/>
      <c r="H7" s="262"/>
      <c r="I7" s="262"/>
      <c r="J7" s="263"/>
      <c r="K7" s="142" t="s">
        <v>15</v>
      </c>
      <c r="L7" s="201" t="s">
        <v>144</v>
      </c>
      <c r="M7" s="202"/>
    </row>
    <row r="8" spans="1:13" ht="15" customHeight="1">
      <c r="B8" s="5" t="s">
        <v>38</v>
      </c>
      <c r="C8" s="192" t="s">
        <v>132</v>
      </c>
      <c r="D8" s="193"/>
      <c r="E8" s="256"/>
      <c r="F8" s="257"/>
      <c r="G8" s="258"/>
      <c r="H8" s="143"/>
      <c r="I8" s="144" t="s">
        <v>3</v>
      </c>
      <c r="J8" s="164"/>
      <c r="K8" s="259" t="s">
        <v>184</v>
      </c>
      <c r="L8" s="240"/>
      <c r="M8" s="241"/>
    </row>
    <row r="9" spans="1:13" ht="15" customHeight="1">
      <c r="B9" s="5" t="s">
        <v>38</v>
      </c>
      <c r="C9" s="192" t="s">
        <v>5</v>
      </c>
      <c r="D9" s="193"/>
      <c r="E9" s="208"/>
      <c r="F9" s="209"/>
      <c r="G9" s="210"/>
      <c r="H9" s="145"/>
      <c r="I9" s="142" t="s">
        <v>4</v>
      </c>
      <c r="J9" s="164"/>
      <c r="K9" s="260"/>
      <c r="L9" s="242"/>
      <c r="M9" s="243"/>
    </row>
    <row r="10" spans="1:13" ht="15" customHeight="1">
      <c r="B10" s="5" t="s">
        <v>38</v>
      </c>
      <c r="C10" s="97"/>
      <c r="D10" s="97"/>
      <c r="E10" s="107"/>
      <c r="F10" s="107"/>
      <c r="G10" s="107"/>
      <c r="H10" s="107"/>
      <c r="I10" s="97"/>
      <c r="J10" s="44"/>
      <c r="K10" s="97"/>
      <c r="L10" s="97"/>
      <c r="M10" s="102" t="s">
        <v>145</v>
      </c>
    </row>
    <row r="11" spans="1:13" s="97" customFormat="1" ht="13.5" customHeight="1">
      <c r="B11" s="5" t="s">
        <v>38</v>
      </c>
      <c r="D11" s="94"/>
      <c r="E11" s="94"/>
      <c r="F11" s="94"/>
      <c r="G11" s="211" t="s">
        <v>133</v>
      </c>
      <c r="H11" s="211"/>
      <c r="I11" s="211"/>
      <c r="J11" s="211"/>
      <c r="K11" s="211"/>
      <c r="L11" s="146"/>
      <c r="M11" s="146"/>
    </row>
    <row r="12" spans="1:13" s="97" customFormat="1" ht="30" customHeight="1">
      <c r="B12" s="5" t="s">
        <v>38</v>
      </c>
      <c r="D12" s="109"/>
      <c r="E12" s="109"/>
      <c r="F12" s="110"/>
      <c r="G12" s="203" t="s">
        <v>116</v>
      </c>
      <c r="H12" s="204"/>
      <c r="I12" s="205"/>
      <c r="J12" s="158" t="s">
        <v>117</v>
      </c>
      <c r="K12" s="206" t="str">
        <f>IF(0&lt;COUNTIF(K29:K77,"×"),"×",IF(J77&gt;=40,"○","×"))</f>
        <v>×</v>
      </c>
      <c r="L12" s="207"/>
      <c r="M12" s="147" t="s">
        <v>125</v>
      </c>
    </row>
    <row r="13" spans="1:13" s="97" customFormat="1" ht="13.5" customHeight="1">
      <c r="B13" s="5" t="s">
        <v>124</v>
      </c>
      <c r="C13" s="111"/>
      <c r="D13" s="111"/>
      <c r="E13" s="111"/>
      <c r="F13" s="111"/>
      <c r="G13" s="212" t="s">
        <v>119</v>
      </c>
      <c r="H13" s="213"/>
      <c r="I13" s="214"/>
      <c r="J13" s="148" t="s">
        <v>121</v>
      </c>
      <c r="K13" s="221" t="str">
        <f>IF(0&lt;COUNTIF(K29:K77,"×"),"×",IF(J77&gt;=60,"○",IF(J77&lt;40,"×","")))</f>
        <v>×</v>
      </c>
      <c r="L13" s="222"/>
      <c r="M13" s="149" t="s">
        <v>37</v>
      </c>
    </row>
    <row r="14" spans="1:13" s="109" customFormat="1" ht="13.5" customHeight="1">
      <c r="B14" s="109" t="s">
        <v>38</v>
      </c>
      <c r="E14" s="97"/>
      <c r="G14" s="215"/>
      <c r="H14" s="216"/>
      <c r="I14" s="217"/>
      <c r="J14" s="150" t="s">
        <v>122</v>
      </c>
      <c r="K14" s="223" t="str">
        <f>IF(0&lt;COUNTIF(K29:K77,"×"),"×",IF(J77&gt;=50,IF(J77&lt;60,"○",""),""))</f>
        <v>×</v>
      </c>
      <c r="L14" s="224"/>
      <c r="M14" s="151" t="s">
        <v>123</v>
      </c>
    </row>
    <row r="15" spans="1:13" s="109" customFormat="1" ht="13.5" customHeight="1">
      <c r="B15" s="109" t="s">
        <v>38</v>
      </c>
      <c r="G15" s="218"/>
      <c r="H15" s="219"/>
      <c r="I15" s="220"/>
      <c r="J15" s="152" t="s">
        <v>120</v>
      </c>
      <c r="K15" s="225" t="str">
        <f>IF(0&lt;COUNTIF(K29:K77,"×"),"×",IF(J77&gt;=40,IF(J77&lt;50,"○",""),""))</f>
        <v>×</v>
      </c>
      <c r="L15" s="226"/>
      <c r="M15" s="153" t="s">
        <v>118</v>
      </c>
    </row>
    <row r="16" spans="1:13" s="109" customFormat="1" ht="15" customHeight="1">
      <c r="B16" s="109" t="s">
        <v>38</v>
      </c>
      <c r="G16" s="154"/>
      <c r="H16" s="154"/>
      <c r="I16" s="154"/>
      <c r="J16" s="154"/>
      <c r="K16" s="154"/>
      <c r="L16" s="154"/>
      <c r="M16" s="154"/>
    </row>
    <row r="17" spans="2:13" ht="13.5">
      <c r="B17" s="5" t="s">
        <v>38</v>
      </c>
      <c r="C17" s="94"/>
      <c r="D17" s="103"/>
      <c r="E17" s="103"/>
      <c r="F17" s="94"/>
      <c r="G17" s="211" t="s">
        <v>134</v>
      </c>
      <c r="H17" s="211"/>
      <c r="I17" s="211"/>
      <c r="J17" s="211"/>
      <c r="K17" s="211"/>
      <c r="L17" s="155"/>
      <c r="M17" s="156"/>
    </row>
    <row r="18" spans="2:13" ht="28.5" customHeight="1">
      <c r="B18" s="5" t="s">
        <v>38</v>
      </c>
      <c r="F18" s="108"/>
      <c r="G18" s="203" t="s">
        <v>116</v>
      </c>
      <c r="H18" s="204"/>
      <c r="I18" s="205"/>
      <c r="J18" s="158" t="s">
        <v>117</v>
      </c>
      <c r="K18" s="206" t="str">
        <f>IF(0&lt;COUNTIF(L29:L77,"×"),"×",IF(J77&gt;=20,"○","×"))</f>
        <v>×</v>
      </c>
      <c r="L18" s="207"/>
      <c r="M18" s="157" t="s">
        <v>136</v>
      </c>
    </row>
    <row r="19" spans="2:13" s="23" customFormat="1" ht="13.5" customHeight="1">
      <c r="B19" s="5" t="s">
        <v>38</v>
      </c>
      <c r="E19" s="113"/>
      <c r="F19" s="113"/>
      <c r="G19" s="212" t="s">
        <v>119</v>
      </c>
      <c r="H19" s="213"/>
      <c r="I19" s="214"/>
      <c r="J19" s="148" t="s">
        <v>117</v>
      </c>
      <c r="K19" s="221" t="str">
        <f>IF(0&lt;COUNTIF(L29:L77,"×"),"×",IF(J77&gt;=40,"○",IF(J77&lt;20,"×","")))</f>
        <v>×</v>
      </c>
      <c r="L19" s="222"/>
      <c r="M19" s="149" t="s">
        <v>137</v>
      </c>
    </row>
    <row r="20" spans="2:13" ht="13.5" customHeight="1">
      <c r="B20" s="5" t="s">
        <v>38</v>
      </c>
      <c r="G20" s="215"/>
      <c r="H20" s="216"/>
      <c r="I20" s="217"/>
      <c r="J20" s="150" t="s">
        <v>140</v>
      </c>
      <c r="K20" s="223" t="str">
        <f>IF(0&lt;COUNTIF(L29:L77,"×"),"×",IF(J77&gt;=30,IF(J77&lt;40,"○",""),""))</f>
        <v>×</v>
      </c>
      <c r="L20" s="224"/>
      <c r="M20" s="151" t="s">
        <v>138</v>
      </c>
    </row>
    <row r="21" spans="2:13" ht="13.5" customHeight="1">
      <c r="B21" s="5" t="s">
        <v>38</v>
      </c>
      <c r="G21" s="218"/>
      <c r="H21" s="219"/>
      <c r="I21" s="220"/>
      <c r="J21" s="152" t="s">
        <v>121</v>
      </c>
      <c r="K21" s="225" t="str">
        <f>IF(0&lt;COUNTIF(L29:L77,"×"),"×",IF(J77&gt;=20,IF(J77&lt;30,"○",""),""))</f>
        <v>×</v>
      </c>
      <c r="L21" s="226"/>
      <c r="M21" s="153" t="s">
        <v>139</v>
      </c>
    </row>
    <row r="22" spans="2:13" ht="14.1" customHeight="1">
      <c r="B22" s="5" t="s">
        <v>38</v>
      </c>
      <c r="D22" s="23"/>
      <c r="J22" s="114"/>
      <c r="K22" s="115"/>
      <c r="L22" s="115"/>
      <c r="M22" s="115"/>
    </row>
    <row r="23" spans="2:13" ht="14.45" customHeight="1">
      <c r="B23" s="5" t="s">
        <v>38</v>
      </c>
      <c r="D23" s="227"/>
      <c r="E23" s="227"/>
      <c r="F23" s="227"/>
      <c r="G23" s="227"/>
      <c r="H23" s="227"/>
      <c r="I23" s="227"/>
      <c r="J23" s="228"/>
      <c r="K23" s="228"/>
      <c r="L23" s="116"/>
      <c r="M23" s="115"/>
    </row>
    <row r="24" spans="2:13" ht="18" customHeight="1">
      <c r="B24" s="5" t="s">
        <v>38</v>
      </c>
      <c r="G24" s="174"/>
      <c r="H24" s="174"/>
      <c r="I24" s="174"/>
      <c r="J24" s="244" t="s">
        <v>185</v>
      </c>
      <c r="K24" s="245"/>
      <c r="L24" s="245"/>
      <c r="M24" s="246"/>
    </row>
    <row r="25" spans="2:13" ht="18" customHeight="1">
      <c r="B25" s="5" t="s">
        <v>38</v>
      </c>
      <c r="G25" s="174"/>
      <c r="H25" s="174"/>
      <c r="I25" s="174"/>
      <c r="J25" s="247"/>
      <c r="K25" s="248"/>
      <c r="L25" s="248"/>
      <c r="M25" s="249"/>
    </row>
    <row r="26" spans="2:13" ht="18.600000000000001" customHeight="1">
      <c r="B26" s="5" t="s">
        <v>38</v>
      </c>
      <c r="E26" s="107"/>
      <c r="F26" s="107"/>
      <c r="J26" s="232"/>
      <c r="K26" s="232"/>
      <c r="L26" s="232"/>
      <c r="M26" s="232"/>
    </row>
    <row r="27" spans="2:13" ht="14.1" customHeight="1">
      <c r="B27" s="5" t="s">
        <v>38</v>
      </c>
      <c r="C27" s="233" t="s">
        <v>35</v>
      </c>
      <c r="D27" s="233"/>
    </row>
    <row r="28" spans="2:13" ht="16.5" customHeight="1">
      <c r="B28" s="5" t="s">
        <v>38</v>
      </c>
      <c r="C28" s="176" t="s">
        <v>19</v>
      </c>
      <c r="D28" s="177"/>
      <c r="E28" s="177"/>
      <c r="F28" s="178"/>
      <c r="G28" s="3" t="s">
        <v>18</v>
      </c>
      <c r="H28" s="3"/>
      <c r="I28" s="3" t="s">
        <v>20</v>
      </c>
      <c r="J28" s="3" t="s">
        <v>1</v>
      </c>
      <c r="K28" s="3" t="s">
        <v>141</v>
      </c>
      <c r="L28" s="3" t="s">
        <v>142</v>
      </c>
      <c r="M28" s="4" t="s">
        <v>17</v>
      </c>
    </row>
    <row r="29" spans="2:13" ht="13.5">
      <c r="B29" s="5" t="s">
        <v>38</v>
      </c>
      <c r="C29" s="117" t="s">
        <v>48</v>
      </c>
      <c r="D29" s="234" t="s">
        <v>146</v>
      </c>
      <c r="E29" s="235"/>
      <c r="F29" s="236"/>
      <c r="G29" s="118" t="s">
        <v>127</v>
      </c>
      <c r="H29" s="118" t="s">
        <v>126</v>
      </c>
      <c r="I29" s="118">
        <f>H29*1</f>
        <v>2</v>
      </c>
      <c r="J29" s="165"/>
      <c r="K29" s="119"/>
      <c r="L29" s="119"/>
      <c r="M29" s="98"/>
    </row>
    <row r="30" spans="2:13" ht="13.5">
      <c r="C30" s="120" t="s">
        <v>48</v>
      </c>
      <c r="D30" s="229" t="s">
        <v>147</v>
      </c>
      <c r="E30" s="230"/>
      <c r="F30" s="231"/>
      <c r="G30" s="121" t="s">
        <v>126</v>
      </c>
      <c r="H30" s="121" t="s">
        <v>126</v>
      </c>
      <c r="I30" s="121">
        <f>H30*1</f>
        <v>2</v>
      </c>
      <c r="J30" s="166"/>
      <c r="K30" s="122"/>
      <c r="L30" s="122"/>
      <c r="M30" s="99"/>
    </row>
    <row r="31" spans="2:13" ht="13.5">
      <c r="C31" s="120" t="s">
        <v>48</v>
      </c>
      <c r="D31" s="229" t="s">
        <v>148</v>
      </c>
      <c r="E31" s="230"/>
      <c r="F31" s="231"/>
      <c r="G31" s="121" t="s">
        <v>127</v>
      </c>
      <c r="H31" s="121" t="s">
        <v>126</v>
      </c>
      <c r="I31" s="121">
        <f t="shared" ref="I31:I35" si="0">H31*1</f>
        <v>2</v>
      </c>
      <c r="J31" s="166"/>
      <c r="K31" s="122"/>
      <c r="L31" s="122"/>
      <c r="M31" s="99"/>
    </row>
    <row r="32" spans="2:13" ht="13.5">
      <c r="C32" s="120" t="s">
        <v>48</v>
      </c>
      <c r="D32" s="229" t="s">
        <v>149</v>
      </c>
      <c r="E32" s="230"/>
      <c r="F32" s="231"/>
      <c r="G32" s="121" t="s">
        <v>126</v>
      </c>
      <c r="H32" s="121" t="s">
        <v>126</v>
      </c>
      <c r="I32" s="121">
        <f t="shared" si="0"/>
        <v>2</v>
      </c>
      <c r="J32" s="166"/>
      <c r="K32" s="122"/>
      <c r="L32" s="122"/>
      <c r="M32" s="99"/>
    </row>
    <row r="33" spans="2:13" ht="13.5">
      <c r="C33" s="120" t="s">
        <v>48</v>
      </c>
      <c r="D33" s="229" t="s">
        <v>150</v>
      </c>
      <c r="E33" s="230"/>
      <c r="F33" s="231"/>
      <c r="G33" s="121" t="s">
        <v>126</v>
      </c>
      <c r="H33" s="121" t="s">
        <v>126</v>
      </c>
      <c r="I33" s="121">
        <f>H33*1</f>
        <v>2</v>
      </c>
      <c r="J33" s="166"/>
      <c r="K33" s="122"/>
      <c r="L33" s="122"/>
      <c r="M33" s="99"/>
    </row>
    <row r="34" spans="2:13" ht="13.5">
      <c r="C34" s="120" t="s">
        <v>48</v>
      </c>
      <c r="D34" s="229" t="s">
        <v>151</v>
      </c>
      <c r="E34" s="230"/>
      <c r="F34" s="231"/>
      <c r="G34" s="121" t="s">
        <v>128</v>
      </c>
      <c r="H34" s="121" t="s">
        <v>131</v>
      </c>
      <c r="I34" s="121">
        <f t="shared" si="0"/>
        <v>4</v>
      </c>
      <c r="J34" s="166"/>
      <c r="K34" s="122"/>
      <c r="L34" s="122"/>
      <c r="M34" s="99"/>
    </row>
    <row r="35" spans="2:13" ht="13.5">
      <c r="C35" s="120" t="s">
        <v>48</v>
      </c>
      <c r="D35" s="229" t="s">
        <v>152</v>
      </c>
      <c r="E35" s="230"/>
      <c r="F35" s="231"/>
      <c r="G35" s="121" t="s">
        <v>128</v>
      </c>
      <c r="H35" s="121" t="s">
        <v>131</v>
      </c>
      <c r="I35" s="121">
        <f t="shared" si="0"/>
        <v>4</v>
      </c>
      <c r="J35" s="166"/>
      <c r="K35" s="122"/>
      <c r="L35" s="122"/>
      <c r="M35" s="99"/>
    </row>
    <row r="36" spans="2:13" s="97" customFormat="1" ht="15" customHeight="1">
      <c r="B36" s="97" t="s">
        <v>38</v>
      </c>
      <c r="C36" s="237" t="s">
        <v>0</v>
      </c>
      <c r="D36" s="238"/>
      <c r="E36" s="238"/>
      <c r="F36" s="238"/>
      <c r="G36" s="239"/>
      <c r="H36" s="125"/>
      <c r="I36" s="126">
        <f>SUM(I29:I35)</f>
        <v>18</v>
      </c>
      <c r="J36" s="127">
        <f>SUM(J29:J35)</f>
        <v>0</v>
      </c>
      <c r="K36" s="128" t="str">
        <f>IF(J36&gt;=7,"○","×")</f>
        <v>×</v>
      </c>
      <c r="L36" s="128" t="str">
        <f>IF(J36&gt;=3,"○","×")</f>
        <v>×</v>
      </c>
      <c r="M36" s="169" t="s">
        <v>186</v>
      </c>
    </row>
    <row r="37" spans="2:13" ht="13.5">
      <c r="B37" s="5" t="s">
        <v>38</v>
      </c>
      <c r="C37" s="117" t="s">
        <v>47</v>
      </c>
      <c r="D37" s="234" t="s">
        <v>153</v>
      </c>
      <c r="E37" s="235"/>
      <c r="F37" s="236"/>
      <c r="G37" s="118" t="s">
        <v>126</v>
      </c>
      <c r="H37" s="118" t="s">
        <v>126</v>
      </c>
      <c r="I37" s="118">
        <f t="shared" ref="I37:I45" si="1">H37*1</f>
        <v>2</v>
      </c>
      <c r="J37" s="165"/>
      <c r="K37" s="119"/>
      <c r="L37" s="129"/>
      <c r="M37" s="101"/>
    </row>
    <row r="38" spans="2:13" ht="13.5">
      <c r="C38" s="120" t="s">
        <v>47</v>
      </c>
      <c r="D38" s="229" t="s">
        <v>154</v>
      </c>
      <c r="E38" s="230"/>
      <c r="F38" s="231"/>
      <c r="G38" s="121" t="s">
        <v>126</v>
      </c>
      <c r="H38" s="121" t="s">
        <v>126</v>
      </c>
      <c r="I38" s="121">
        <f t="shared" si="1"/>
        <v>2</v>
      </c>
      <c r="J38" s="166"/>
      <c r="K38" s="122"/>
      <c r="L38" s="122"/>
      <c r="M38" s="99"/>
    </row>
    <row r="39" spans="2:13" ht="13.5">
      <c r="C39" s="120" t="s">
        <v>47</v>
      </c>
      <c r="D39" s="229" t="s">
        <v>155</v>
      </c>
      <c r="E39" s="230"/>
      <c r="F39" s="231"/>
      <c r="G39" s="121" t="s">
        <v>127</v>
      </c>
      <c r="H39" s="121" t="s">
        <v>126</v>
      </c>
      <c r="I39" s="121">
        <f t="shared" si="1"/>
        <v>2</v>
      </c>
      <c r="J39" s="166"/>
      <c r="K39" s="122"/>
      <c r="L39" s="122"/>
      <c r="M39" s="99"/>
    </row>
    <row r="40" spans="2:13" ht="13.5">
      <c r="C40" s="120" t="s">
        <v>47</v>
      </c>
      <c r="D40" s="229" t="s">
        <v>156</v>
      </c>
      <c r="E40" s="230"/>
      <c r="F40" s="231"/>
      <c r="G40" s="121" t="s">
        <v>127</v>
      </c>
      <c r="H40" s="121" t="s">
        <v>126</v>
      </c>
      <c r="I40" s="121">
        <f t="shared" si="1"/>
        <v>2</v>
      </c>
      <c r="J40" s="166"/>
      <c r="K40" s="122"/>
      <c r="L40" s="122"/>
      <c r="M40" s="99"/>
    </row>
    <row r="41" spans="2:13" ht="13.5">
      <c r="C41" s="120" t="s">
        <v>47</v>
      </c>
      <c r="D41" s="229" t="s">
        <v>157</v>
      </c>
      <c r="E41" s="230"/>
      <c r="F41" s="231"/>
      <c r="G41" s="121" t="s">
        <v>126</v>
      </c>
      <c r="H41" s="121" t="s">
        <v>126</v>
      </c>
      <c r="I41" s="121">
        <f t="shared" si="1"/>
        <v>2</v>
      </c>
      <c r="J41" s="166"/>
      <c r="K41" s="122"/>
      <c r="L41" s="122"/>
      <c r="M41" s="99"/>
    </row>
    <row r="42" spans="2:13" ht="13.5">
      <c r="C42" s="120" t="s">
        <v>47</v>
      </c>
      <c r="D42" s="229" t="s">
        <v>158</v>
      </c>
      <c r="E42" s="230"/>
      <c r="F42" s="231"/>
      <c r="G42" s="121" t="s">
        <v>128</v>
      </c>
      <c r="H42" s="121" t="s">
        <v>126</v>
      </c>
      <c r="I42" s="121">
        <f t="shared" si="1"/>
        <v>2</v>
      </c>
      <c r="J42" s="166"/>
      <c r="K42" s="122"/>
      <c r="L42" s="122"/>
      <c r="M42" s="99"/>
    </row>
    <row r="43" spans="2:13" ht="13.5">
      <c r="C43" s="120" t="s">
        <v>47</v>
      </c>
      <c r="D43" s="229" t="s">
        <v>129</v>
      </c>
      <c r="E43" s="230"/>
      <c r="F43" s="231"/>
      <c r="G43" s="121" t="s">
        <v>126</v>
      </c>
      <c r="H43" s="121" t="s">
        <v>126</v>
      </c>
      <c r="I43" s="121">
        <f t="shared" si="1"/>
        <v>2</v>
      </c>
      <c r="J43" s="166"/>
      <c r="K43" s="122"/>
      <c r="L43" s="122"/>
      <c r="M43" s="99"/>
    </row>
    <row r="44" spans="2:13" ht="13.5">
      <c r="C44" s="120" t="s">
        <v>47</v>
      </c>
      <c r="D44" s="229" t="s">
        <v>130</v>
      </c>
      <c r="E44" s="230"/>
      <c r="F44" s="231"/>
      <c r="G44" s="121" t="s">
        <v>126</v>
      </c>
      <c r="H44" s="121" t="s">
        <v>126</v>
      </c>
      <c r="I44" s="121">
        <f t="shared" si="1"/>
        <v>2</v>
      </c>
      <c r="J44" s="166"/>
      <c r="K44" s="122"/>
      <c r="L44" s="122"/>
      <c r="M44" s="99"/>
    </row>
    <row r="45" spans="2:13" ht="13.5">
      <c r="C45" s="120" t="s">
        <v>47</v>
      </c>
      <c r="D45" s="229" t="s">
        <v>159</v>
      </c>
      <c r="E45" s="230"/>
      <c r="F45" s="231"/>
      <c r="G45" s="121" t="s">
        <v>128</v>
      </c>
      <c r="H45" s="121" t="s">
        <v>126</v>
      </c>
      <c r="I45" s="121">
        <f t="shared" si="1"/>
        <v>2</v>
      </c>
      <c r="J45" s="166"/>
      <c r="K45" s="122"/>
      <c r="L45" s="122"/>
      <c r="M45" s="99"/>
    </row>
    <row r="46" spans="2:13" s="97" customFormat="1" ht="15" customHeight="1">
      <c r="B46" s="97" t="s">
        <v>38</v>
      </c>
      <c r="C46" s="237" t="s">
        <v>0</v>
      </c>
      <c r="D46" s="238"/>
      <c r="E46" s="238"/>
      <c r="F46" s="238"/>
      <c r="G46" s="239"/>
      <c r="H46" s="125"/>
      <c r="I46" s="126">
        <f>SUM(I37:I45)</f>
        <v>18</v>
      </c>
      <c r="J46" s="131">
        <f>SUM(J37:J45)</f>
        <v>0</v>
      </c>
      <c r="K46" s="128" t="str">
        <f>IF(J46&gt;=7,"○","×")</f>
        <v>×</v>
      </c>
      <c r="L46" s="128"/>
      <c r="M46" s="170" t="s">
        <v>187</v>
      </c>
    </row>
    <row r="47" spans="2:13" ht="13.5">
      <c r="B47" s="5" t="s">
        <v>38</v>
      </c>
      <c r="C47" s="117" t="s">
        <v>46</v>
      </c>
      <c r="D47" s="234" t="s">
        <v>160</v>
      </c>
      <c r="E47" s="235"/>
      <c r="F47" s="236"/>
      <c r="G47" s="118" t="s">
        <v>126</v>
      </c>
      <c r="H47" s="118" t="s">
        <v>126</v>
      </c>
      <c r="I47" s="118">
        <f t="shared" ref="I47" si="2">H47*1</f>
        <v>2</v>
      </c>
      <c r="J47" s="165"/>
      <c r="K47" s="119"/>
      <c r="L47" s="129"/>
      <c r="M47" s="101"/>
    </row>
    <row r="48" spans="2:13" s="97" customFormat="1" ht="15" customHeight="1">
      <c r="B48" s="97" t="s">
        <v>38</v>
      </c>
      <c r="C48" s="237" t="s">
        <v>0</v>
      </c>
      <c r="D48" s="238"/>
      <c r="E48" s="238"/>
      <c r="F48" s="238"/>
      <c r="G48" s="239"/>
      <c r="H48" s="125"/>
      <c r="I48" s="126">
        <f>SUM(I47:I47)</f>
        <v>2</v>
      </c>
      <c r="J48" s="131">
        <f>SUM(J47:J47)</f>
        <v>0</v>
      </c>
      <c r="K48" s="128" t="str">
        <f>IF(J48&gt;=2,"○","×")</f>
        <v>×</v>
      </c>
      <c r="L48" s="128"/>
      <c r="M48" s="170" t="s">
        <v>188</v>
      </c>
    </row>
    <row r="49" spans="2:13" ht="13.5">
      <c r="B49" s="5" t="s">
        <v>38</v>
      </c>
      <c r="C49" s="117" t="s">
        <v>45</v>
      </c>
      <c r="D49" s="234" t="s">
        <v>161</v>
      </c>
      <c r="E49" s="235"/>
      <c r="F49" s="236"/>
      <c r="G49" s="118" t="s">
        <v>126</v>
      </c>
      <c r="H49" s="118" t="s">
        <v>126</v>
      </c>
      <c r="I49" s="118">
        <f t="shared" ref="I49" si="3">H49*1</f>
        <v>2</v>
      </c>
      <c r="J49" s="165"/>
      <c r="K49" s="119"/>
      <c r="L49" s="129"/>
      <c r="M49" s="101"/>
    </row>
    <row r="50" spans="2:13" s="97" customFormat="1" ht="15" customHeight="1">
      <c r="B50" s="97" t="s">
        <v>38</v>
      </c>
      <c r="C50" s="237" t="s">
        <v>0</v>
      </c>
      <c r="D50" s="238"/>
      <c r="E50" s="238"/>
      <c r="F50" s="238"/>
      <c r="G50" s="239"/>
      <c r="H50" s="125"/>
      <c r="I50" s="126">
        <f>SUM(I49:I49)</f>
        <v>2</v>
      </c>
      <c r="J50" s="131">
        <f>SUM(J49:J49)</f>
        <v>0</v>
      </c>
      <c r="K50" s="128" t="str">
        <f>IF(J50&gt;=2,"○","×")</f>
        <v>×</v>
      </c>
      <c r="L50" s="128" t="str">
        <f>IF(SUM(J46,J48,J50)&gt;=2,"○","×")</f>
        <v>×</v>
      </c>
      <c r="M50" s="170" t="s">
        <v>189</v>
      </c>
    </row>
    <row r="51" spans="2:13" ht="13.5">
      <c r="B51" s="5" t="s">
        <v>38</v>
      </c>
      <c r="C51" s="132" t="s">
        <v>44</v>
      </c>
      <c r="D51" s="234" t="s">
        <v>162</v>
      </c>
      <c r="E51" s="235"/>
      <c r="F51" s="236"/>
      <c r="G51" s="118" t="s">
        <v>126</v>
      </c>
      <c r="H51" s="118" t="s">
        <v>126</v>
      </c>
      <c r="I51" s="118">
        <f>H51*1</f>
        <v>2</v>
      </c>
      <c r="J51" s="166"/>
      <c r="K51" s="119"/>
      <c r="L51" s="129"/>
      <c r="M51" s="101"/>
    </row>
    <row r="52" spans="2:13" ht="13.5">
      <c r="C52" s="133" t="s">
        <v>44</v>
      </c>
      <c r="D52" s="229" t="s">
        <v>163</v>
      </c>
      <c r="E52" s="230"/>
      <c r="F52" s="231"/>
      <c r="G52" s="121" t="s">
        <v>126</v>
      </c>
      <c r="H52" s="121" t="s">
        <v>126</v>
      </c>
      <c r="I52" s="121">
        <f>H52*1</f>
        <v>2</v>
      </c>
      <c r="J52" s="167"/>
      <c r="K52" s="122"/>
      <c r="L52" s="122"/>
      <c r="M52" s="99"/>
    </row>
    <row r="53" spans="2:13" s="97" customFormat="1" ht="15" customHeight="1">
      <c r="B53" s="97" t="s">
        <v>38</v>
      </c>
      <c r="C53" s="237" t="s">
        <v>0</v>
      </c>
      <c r="D53" s="238"/>
      <c r="E53" s="238"/>
      <c r="F53" s="238"/>
      <c r="G53" s="239"/>
      <c r="H53" s="125"/>
      <c r="I53" s="126">
        <f>SUM(I51:I52)</f>
        <v>4</v>
      </c>
      <c r="J53" s="131">
        <f>SUM(J51:J52)</f>
        <v>0</v>
      </c>
      <c r="K53" s="128" t="str">
        <f>IF(J53&gt;=4,"○","×")</f>
        <v>×</v>
      </c>
      <c r="L53" s="128"/>
      <c r="M53" s="170" t="s">
        <v>190</v>
      </c>
    </row>
    <row r="54" spans="2:13" ht="13.5">
      <c r="B54" s="5" t="s">
        <v>38</v>
      </c>
      <c r="C54" s="132" t="s">
        <v>43</v>
      </c>
      <c r="D54" s="234" t="s">
        <v>164</v>
      </c>
      <c r="E54" s="235"/>
      <c r="F54" s="236"/>
      <c r="G54" s="118" t="s">
        <v>126</v>
      </c>
      <c r="H54" s="118" t="s">
        <v>126</v>
      </c>
      <c r="I54" s="118">
        <f t="shared" ref="I54:I55" si="4">H54*1</f>
        <v>2</v>
      </c>
      <c r="J54" s="165"/>
      <c r="K54" s="119"/>
      <c r="L54" s="129"/>
      <c r="M54" s="101"/>
    </row>
    <row r="55" spans="2:13" ht="13.5">
      <c r="C55" s="133" t="s">
        <v>43</v>
      </c>
      <c r="D55" s="229" t="s">
        <v>165</v>
      </c>
      <c r="E55" s="230"/>
      <c r="F55" s="231"/>
      <c r="G55" s="121" t="s">
        <v>128</v>
      </c>
      <c r="H55" s="121" t="s">
        <v>126</v>
      </c>
      <c r="I55" s="121">
        <f t="shared" si="4"/>
        <v>2</v>
      </c>
      <c r="J55" s="166"/>
      <c r="K55" s="122"/>
      <c r="L55" s="122"/>
      <c r="M55" s="99"/>
    </row>
    <row r="56" spans="2:13" s="97" customFormat="1" ht="15" customHeight="1">
      <c r="B56" s="97" t="s">
        <v>38</v>
      </c>
      <c r="C56" s="237" t="s">
        <v>0</v>
      </c>
      <c r="D56" s="238"/>
      <c r="E56" s="238"/>
      <c r="F56" s="238"/>
      <c r="G56" s="239"/>
      <c r="H56" s="125"/>
      <c r="I56" s="126">
        <f>SUM(I54:I55)</f>
        <v>4</v>
      </c>
      <c r="J56" s="131">
        <f>SUM(J54:J55)</f>
        <v>0</v>
      </c>
      <c r="K56" s="128" t="str">
        <f>IF(J56&gt;=3,"○","×")</f>
        <v>×</v>
      </c>
      <c r="L56" s="128"/>
      <c r="M56" s="170" t="s">
        <v>191</v>
      </c>
    </row>
    <row r="57" spans="2:13" ht="13.5">
      <c r="B57" s="5" t="s">
        <v>38</v>
      </c>
      <c r="C57" s="132" t="s">
        <v>42</v>
      </c>
      <c r="D57" s="234" t="s">
        <v>166</v>
      </c>
      <c r="E57" s="235"/>
      <c r="F57" s="236"/>
      <c r="G57" s="118" t="s">
        <v>128</v>
      </c>
      <c r="H57" s="118" t="s">
        <v>126</v>
      </c>
      <c r="I57" s="118">
        <f t="shared" ref="I57:I59" si="5">H57*1</f>
        <v>2</v>
      </c>
      <c r="J57" s="165"/>
      <c r="K57" s="119"/>
      <c r="L57" s="129"/>
      <c r="M57" s="101"/>
    </row>
    <row r="58" spans="2:13" ht="13.5">
      <c r="C58" s="133" t="s">
        <v>42</v>
      </c>
      <c r="D58" s="229" t="s">
        <v>167</v>
      </c>
      <c r="E58" s="230"/>
      <c r="F58" s="231"/>
      <c r="G58" s="121" t="s">
        <v>128</v>
      </c>
      <c r="H58" s="121" t="s">
        <v>126</v>
      </c>
      <c r="I58" s="121">
        <f t="shared" si="5"/>
        <v>2</v>
      </c>
      <c r="J58" s="166"/>
      <c r="K58" s="122"/>
      <c r="L58" s="122"/>
      <c r="M58" s="99"/>
    </row>
    <row r="59" spans="2:13" ht="13.5">
      <c r="C59" s="133" t="s">
        <v>42</v>
      </c>
      <c r="D59" s="229" t="s">
        <v>168</v>
      </c>
      <c r="E59" s="230"/>
      <c r="F59" s="231"/>
      <c r="G59" s="121" t="s">
        <v>126</v>
      </c>
      <c r="H59" s="121" t="s">
        <v>126</v>
      </c>
      <c r="I59" s="121">
        <f t="shared" si="5"/>
        <v>2</v>
      </c>
      <c r="J59" s="166"/>
      <c r="K59" s="122"/>
      <c r="L59" s="122"/>
      <c r="M59" s="99"/>
    </row>
    <row r="60" spans="2:13" s="97" customFormat="1" ht="15" customHeight="1">
      <c r="B60" s="97" t="s">
        <v>38</v>
      </c>
      <c r="C60" s="237" t="s">
        <v>0</v>
      </c>
      <c r="D60" s="238"/>
      <c r="E60" s="238"/>
      <c r="F60" s="238"/>
      <c r="G60" s="239"/>
      <c r="H60" s="125"/>
      <c r="I60" s="126">
        <f>SUM(I57:I59)</f>
        <v>6</v>
      </c>
      <c r="J60" s="131">
        <f>SUM(J57:J59)</f>
        <v>0</v>
      </c>
      <c r="K60" s="128" t="str">
        <f>IF(J60&gt;=2,"○","×")</f>
        <v>×</v>
      </c>
      <c r="L60" s="128" t="str">
        <f>IF(SUM(J53,J56,J60)&gt;=3,"○","×")</f>
        <v>×</v>
      </c>
      <c r="M60" s="170" t="s">
        <v>192</v>
      </c>
    </row>
    <row r="61" spans="2:13" ht="13.5">
      <c r="B61" s="5" t="s">
        <v>38</v>
      </c>
      <c r="C61" s="117" t="s">
        <v>41</v>
      </c>
      <c r="D61" s="234" t="s">
        <v>169</v>
      </c>
      <c r="E61" s="235"/>
      <c r="F61" s="236"/>
      <c r="G61" s="118" t="s">
        <v>128</v>
      </c>
      <c r="H61" s="118" t="s">
        <v>126</v>
      </c>
      <c r="I61" s="118">
        <f t="shared" ref="I61" si="6">H61*1</f>
        <v>2</v>
      </c>
      <c r="J61" s="165"/>
      <c r="K61" s="119"/>
      <c r="L61" s="129"/>
      <c r="M61" s="101"/>
    </row>
    <row r="62" spans="2:13" s="97" customFormat="1" ht="15" customHeight="1">
      <c r="B62" s="97" t="s">
        <v>38</v>
      </c>
      <c r="C62" s="237" t="s">
        <v>0</v>
      </c>
      <c r="D62" s="238"/>
      <c r="E62" s="238"/>
      <c r="F62" s="238"/>
      <c r="G62" s="239"/>
      <c r="H62" s="125"/>
      <c r="I62" s="126">
        <f>SUM(I61:I61)</f>
        <v>2</v>
      </c>
      <c r="J62" s="131">
        <f>SUM(J61:J61)</f>
        <v>0</v>
      </c>
      <c r="K62" s="128" t="str">
        <f>IF(J62&gt;=2,"○","×")</f>
        <v>×</v>
      </c>
      <c r="L62" s="128" t="str">
        <f>IF(J62&gt;=1,"○","×")</f>
        <v>×</v>
      </c>
      <c r="M62" s="170" t="s">
        <v>193</v>
      </c>
    </row>
    <row r="63" spans="2:13" ht="13.5">
      <c r="B63" s="5" t="s">
        <v>38</v>
      </c>
      <c r="C63" s="117" t="s">
        <v>40</v>
      </c>
      <c r="D63" s="234" t="s">
        <v>170</v>
      </c>
      <c r="E63" s="235"/>
      <c r="F63" s="236"/>
      <c r="G63" s="118" t="s">
        <v>128</v>
      </c>
      <c r="H63" s="118" t="s">
        <v>126</v>
      </c>
      <c r="I63" s="118">
        <f t="shared" ref="I63" si="7">H63*1</f>
        <v>2</v>
      </c>
      <c r="J63" s="165"/>
      <c r="K63" s="119"/>
      <c r="L63" s="129"/>
      <c r="M63" s="101"/>
    </row>
    <row r="64" spans="2:13" ht="13.5">
      <c r="B64" s="5" t="s">
        <v>38</v>
      </c>
      <c r="C64" s="176" t="s">
        <v>0</v>
      </c>
      <c r="D64" s="177"/>
      <c r="E64" s="177"/>
      <c r="F64" s="177"/>
      <c r="G64" s="178"/>
      <c r="H64" s="57"/>
      <c r="I64" s="134">
        <f>SUM(I63:I63)</f>
        <v>2</v>
      </c>
      <c r="J64" s="131">
        <f>SUM(J63:J63)</f>
        <v>0</v>
      </c>
      <c r="K64" s="135" t="str">
        <f>IF(J64&gt;=1,"○","×")</f>
        <v>×</v>
      </c>
      <c r="L64" s="135" t="str">
        <f>IF(J64&gt;=1,"○","×")</f>
        <v>×</v>
      </c>
      <c r="M64" s="170" t="s">
        <v>194</v>
      </c>
    </row>
    <row r="65" spans="2:13" ht="13.5">
      <c r="B65" s="5" t="s">
        <v>38</v>
      </c>
      <c r="C65" s="136" t="s">
        <v>39</v>
      </c>
      <c r="D65" s="234" t="s">
        <v>171</v>
      </c>
      <c r="E65" s="235"/>
      <c r="F65" s="236"/>
      <c r="G65" s="118" t="s">
        <v>126</v>
      </c>
      <c r="H65" s="118" t="s">
        <v>126</v>
      </c>
      <c r="I65" s="118">
        <f t="shared" ref="I65:I66" si="8">H65*1</f>
        <v>2</v>
      </c>
      <c r="J65" s="165"/>
      <c r="K65" s="119"/>
      <c r="L65" s="129"/>
      <c r="M65" s="101"/>
    </row>
    <row r="66" spans="2:13" ht="13.5">
      <c r="C66" s="120" t="s">
        <v>39</v>
      </c>
      <c r="D66" s="229" t="s">
        <v>172</v>
      </c>
      <c r="E66" s="230"/>
      <c r="F66" s="231"/>
      <c r="G66" s="121" t="s">
        <v>126</v>
      </c>
      <c r="H66" s="121" t="s">
        <v>126</v>
      </c>
      <c r="I66" s="121">
        <f t="shared" si="8"/>
        <v>2</v>
      </c>
      <c r="J66" s="166"/>
      <c r="K66" s="122"/>
      <c r="L66" s="122"/>
      <c r="M66" s="99"/>
    </row>
    <row r="67" spans="2:13" ht="13.5">
      <c r="C67" s="120" t="s">
        <v>39</v>
      </c>
      <c r="D67" s="229" t="s">
        <v>173</v>
      </c>
      <c r="E67" s="230"/>
      <c r="F67" s="231"/>
      <c r="G67" s="121" t="s">
        <v>127</v>
      </c>
      <c r="H67" s="121" t="s">
        <v>126</v>
      </c>
      <c r="I67" s="121">
        <f t="shared" ref="I67:I74" si="9">H67*1</f>
        <v>2</v>
      </c>
      <c r="J67" s="166"/>
      <c r="K67" s="122"/>
      <c r="L67" s="122"/>
      <c r="M67" s="99"/>
    </row>
    <row r="68" spans="2:13" ht="13.5">
      <c r="C68" s="130" t="s">
        <v>39</v>
      </c>
      <c r="D68" s="229" t="s">
        <v>174</v>
      </c>
      <c r="E68" s="230"/>
      <c r="F68" s="231"/>
      <c r="G68" s="123" t="s">
        <v>126</v>
      </c>
      <c r="H68" s="123" t="s">
        <v>126</v>
      </c>
      <c r="I68" s="121">
        <f t="shared" si="9"/>
        <v>2</v>
      </c>
      <c r="J68" s="168"/>
      <c r="K68" s="124"/>
      <c r="L68" s="124"/>
      <c r="M68" s="100"/>
    </row>
    <row r="69" spans="2:13" ht="13.5">
      <c r="C69" s="120" t="s">
        <v>39</v>
      </c>
      <c r="D69" s="229" t="s">
        <v>175</v>
      </c>
      <c r="E69" s="230"/>
      <c r="F69" s="231"/>
      <c r="G69" s="121" t="s">
        <v>126</v>
      </c>
      <c r="H69" s="121" t="s">
        <v>126</v>
      </c>
      <c r="I69" s="121">
        <f t="shared" si="9"/>
        <v>2</v>
      </c>
      <c r="J69" s="166"/>
      <c r="K69" s="122"/>
      <c r="L69" s="122"/>
      <c r="M69" s="99"/>
    </row>
    <row r="70" spans="2:13" ht="13.5">
      <c r="C70" s="130" t="s">
        <v>39</v>
      </c>
      <c r="D70" s="229" t="s">
        <v>176</v>
      </c>
      <c r="E70" s="230"/>
      <c r="F70" s="231"/>
      <c r="G70" s="123" t="s">
        <v>128</v>
      </c>
      <c r="H70" s="123" t="s">
        <v>126</v>
      </c>
      <c r="I70" s="121">
        <f t="shared" si="9"/>
        <v>2</v>
      </c>
      <c r="J70" s="168"/>
      <c r="K70" s="124"/>
      <c r="L70" s="124"/>
      <c r="M70" s="100"/>
    </row>
    <row r="71" spans="2:13" ht="13.5">
      <c r="C71" s="120" t="s">
        <v>39</v>
      </c>
      <c r="D71" s="229" t="s">
        <v>177</v>
      </c>
      <c r="E71" s="230"/>
      <c r="F71" s="231"/>
      <c r="G71" s="121" t="s">
        <v>128</v>
      </c>
      <c r="H71" s="121" t="s">
        <v>126</v>
      </c>
      <c r="I71" s="121">
        <f t="shared" si="9"/>
        <v>2</v>
      </c>
      <c r="J71" s="166"/>
      <c r="K71" s="122"/>
      <c r="L71" s="122"/>
      <c r="M71" s="99"/>
    </row>
    <row r="72" spans="2:13" ht="13.5">
      <c r="C72" s="130" t="s">
        <v>39</v>
      </c>
      <c r="D72" s="229" t="s">
        <v>178</v>
      </c>
      <c r="E72" s="230"/>
      <c r="F72" s="231"/>
      <c r="G72" s="123" t="s">
        <v>127</v>
      </c>
      <c r="H72" s="123" t="s">
        <v>126</v>
      </c>
      <c r="I72" s="121">
        <f t="shared" si="9"/>
        <v>2</v>
      </c>
      <c r="J72" s="168"/>
      <c r="K72" s="124"/>
      <c r="L72" s="124"/>
      <c r="M72" s="100"/>
    </row>
    <row r="73" spans="2:13" ht="13.5">
      <c r="C73" s="120" t="s">
        <v>39</v>
      </c>
      <c r="D73" s="229" t="s">
        <v>179</v>
      </c>
      <c r="E73" s="230"/>
      <c r="F73" s="231"/>
      <c r="G73" s="121" t="s">
        <v>126</v>
      </c>
      <c r="H73" s="121" t="s">
        <v>126</v>
      </c>
      <c r="I73" s="121">
        <f t="shared" si="9"/>
        <v>2</v>
      </c>
      <c r="J73" s="166"/>
      <c r="K73" s="122"/>
      <c r="L73" s="122"/>
      <c r="M73" s="99"/>
    </row>
    <row r="74" spans="2:13" ht="13.5">
      <c r="C74" s="130" t="s">
        <v>39</v>
      </c>
      <c r="D74" s="229" t="s">
        <v>180</v>
      </c>
      <c r="E74" s="230"/>
      <c r="F74" s="231"/>
      <c r="G74" s="123" t="s">
        <v>128</v>
      </c>
      <c r="H74" s="123" t="s">
        <v>126</v>
      </c>
      <c r="I74" s="121">
        <f t="shared" si="9"/>
        <v>2</v>
      </c>
      <c r="J74" s="168"/>
      <c r="K74" s="124"/>
      <c r="L74" s="124"/>
      <c r="M74" s="100"/>
    </row>
    <row r="75" spans="2:13" s="97" customFormat="1" ht="15" customHeight="1">
      <c r="B75" s="97" t="s">
        <v>38</v>
      </c>
      <c r="C75" s="237" t="s">
        <v>0</v>
      </c>
      <c r="D75" s="238"/>
      <c r="E75" s="238"/>
      <c r="F75" s="238"/>
      <c r="G75" s="239"/>
      <c r="H75" s="137"/>
      <c r="I75" s="137">
        <f>SUM(I65:I74)</f>
        <v>20</v>
      </c>
      <c r="J75" s="131">
        <f>SUM(J65:J74)</f>
        <v>0</v>
      </c>
      <c r="K75" s="137" t="s">
        <v>50</v>
      </c>
      <c r="L75" s="137" t="s">
        <v>143</v>
      </c>
      <c r="M75" s="96" t="s">
        <v>195</v>
      </c>
    </row>
    <row r="76" spans="2:13" s="97" customFormat="1" ht="15" customHeight="1">
      <c r="B76" s="97" t="s">
        <v>38</v>
      </c>
      <c r="C76" s="237" t="s">
        <v>27</v>
      </c>
      <c r="D76" s="238"/>
      <c r="E76" s="238"/>
      <c r="F76" s="238"/>
      <c r="G76" s="239"/>
      <c r="H76" s="138"/>
      <c r="I76" s="137">
        <f>SUM(I64,I62,I60,I56,I53,I50,I48,I46,I36)</f>
        <v>58</v>
      </c>
      <c r="J76" s="131">
        <f>SUM(J64,J62,J60,J56,J53,J50,J48,J46,J36)</f>
        <v>0</v>
      </c>
      <c r="K76" s="128" t="str">
        <f>IF(J76&gt;=30,"○","×")</f>
        <v>×</v>
      </c>
      <c r="L76" s="128" t="str">
        <f>IF(J76&gt;=10,"○","×")</f>
        <v>×</v>
      </c>
      <c r="M76" s="171" t="s">
        <v>196</v>
      </c>
    </row>
    <row r="77" spans="2:13" s="97" customFormat="1" ht="15" customHeight="1">
      <c r="B77" s="97" t="s">
        <v>38</v>
      </c>
      <c r="C77" s="237" t="s">
        <v>34</v>
      </c>
      <c r="D77" s="238"/>
      <c r="E77" s="238"/>
      <c r="F77" s="238"/>
      <c r="G77" s="239"/>
      <c r="H77" s="128"/>
      <c r="I77" s="137">
        <f>SUM(I75:I76)</f>
        <v>78</v>
      </c>
      <c r="J77" s="131">
        <f>SUM(J75:J76)</f>
        <v>0</v>
      </c>
      <c r="K77" s="128" t="str">
        <f>IF(J77&gt;=40,"○","×")</f>
        <v>×</v>
      </c>
      <c r="L77" s="128" t="str">
        <f>IF(J77&gt;=20,"○","×")</f>
        <v>×</v>
      </c>
      <c r="M77" s="171" t="s">
        <v>197</v>
      </c>
    </row>
    <row r="78" spans="2:13" ht="13.5">
      <c r="B78" s="5" t="s">
        <v>38</v>
      </c>
      <c r="C78" s="94"/>
      <c r="D78" s="103"/>
      <c r="E78" s="103"/>
      <c r="F78" s="94"/>
      <c r="G78" s="112"/>
      <c r="H78" s="112"/>
      <c r="I78" s="139"/>
      <c r="J78" s="140"/>
      <c r="K78" s="141"/>
      <c r="L78" s="141"/>
      <c r="M78" s="95"/>
    </row>
    <row r="79" spans="2:13" ht="11.25" customHeight="1">
      <c r="B79" s="5" t="s">
        <v>38</v>
      </c>
    </row>
  </sheetData>
  <sheetProtection sheet="1" objects="1" scenarios="1"/>
  <mergeCells count="86">
    <mergeCell ref="C27:D27"/>
    <mergeCell ref="C36:G36"/>
    <mergeCell ref="D4:M4"/>
    <mergeCell ref="D5:M5"/>
    <mergeCell ref="C7:D7"/>
    <mergeCell ref="C8:D8"/>
    <mergeCell ref="E7:J7"/>
    <mergeCell ref="G13:I15"/>
    <mergeCell ref="G12:I12"/>
    <mergeCell ref="K13:L13"/>
    <mergeCell ref="L8:M9"/>
    <mergeCell ref="J24:M25"/>
    <mergeCell ref="L7:M7"/>
    <mergeCell ref="E9:G9"/>
    <mergeCell ref="G11:K11"/>
    <mergeCell ref="D23:I23"/>
    <mergeCell ref="J26:M26"/>
    <mergeCell ref="K18:L18"/>
    <mergeCell ref="G25:I25"/>
    <mergeCell ref="C2:F3"/>
    <mergeCell ref="E8:G8"/>
    <mergeCell ref="K8:K9"/>
    <mergeCell ref="J2:J3"/>
    <mergeCell ref="M2:M3"/>
    <mergeCell ref="K2:L3"/>
    <mergeCell ref="C9:D9"/>
    <mergeCell ref="J23:K23"/>
    <mergeCell ref="K19:L19"/>
    <mergeCell ref="K12:L12"/>
    <mergeCell ref="K14:L14"/>
    <mergeCell ref="K15:L15"/>
    <mergeCell ref="G19:I21"/>
    <mergeCell ref="D29:F29"/>
    <mergeCell ref="D30:F30"/>
    <mergeCell ref="D31:F31"/>
    <mergeCell ref="D32:F32"/>
    <mergeCell ref="C28:F28"/>
    <mergeCell ref="G24:I24"/>
    <mergeCell ref="G17:K17"/>
    <mergeCell ref="K20:L20"/>
    <mergeCell ref="K21:L21"/>
    <mergeCell ref="G18:I18"/>
    <mergeCell ref="C75:G75"/>
    <mergeCell ref="C76:G76"/>
    <mergeCell ref="C77:G77"/>
    <mergeCell ref="D33:F33"/>
    <mergeCell ref="D34:F34"/>
    <mergeCell ref="D35:F35"/>
    <mergeCell ref="D70:F70"/>
    <mergeCell ref="D71:F71"/>
    <mergeCell ref="D72:F72"/>
    <mergeCell ref="D73:F73"/>
    <mergeCell ref="C62:G62"/>
    <mergeCell ref="C56:G56"/>
    <mergeCell ref="C48:G48"/>
    <mergeCell ref="D47:F47"/>
    <mergeCell ref="D45:F45"/>
    <mergeCell ref="D37:F37"/>
    <mergeCell ref="D38:F38"/>
    <mergeCell ref="D39:F39"/>
    <mergeCell ref="D40:F40"/>
    <mergeCell ref="D41:F41"/>
    <mergeCell ref="D42:F42"/>
    <mergeCell ref="D43:F43"/>
    <mergeCell ref="D44:F44"/>
    <mergeCell ref="D54:F54"/>
    <mergeCell ref="D55:F55"/>
    <mergeCell ref="D52:F52"/>
    <mergeCell ref="D51:F51"/>
    <mergeCell ref="D49:F49"/>
    <mergeCell ref="C53:G53"/>
    <mergeCell ref="C50:G50"/>
    <mergeCell ref="C46:G46"/>
    <mergeCell ref="D74:F74"/>
    <mergeCell ref="D65:F65"/>
    <mergeCell ref="D66:F66"/>
    <mergeCell ref="D63:F63"/>
    <mergeCell ref="D61:F61"/>
    <mergeCell ref="D57:F57"/>
    <mergeCell ref="D67:F67"/>
    <mergeCell ref="D68:F68"/>
    <mergeCell ref="D69:F69"/>
    <mergeCell ref="C64:G64"/>
    <mergeCell ref="C60:G60"/>
    <mergeCell ref="D58:F58"/>
    <mergeCell ref="D59:F59"/>
  </mergeCells>
  <phoneticPr fontId="1"/>
  <conditionalFormatting sqref="L17 K75:L78">
    <cfRule type="cellIs" dxfId="47" priority="21" stopIfTrue="1" operator="equal">
      <formula>"×"</formula>
    </cfRule>
  </conditionalFormatting>
  <conditionalFormatting sqref="K64:L64 K62:L62 K60:L60 K56:L56 K53:L53 K50:L50 K48:L48 K46:L46 K36:L36">
    <cfRule type="cellIs" dxfId="46" priority="22" stopIfTrue="1" operator="equal">
      <formula>"×"</formula>
    </cfRule>
  </conditionalFormatting>
  <conditionalFormatting sqref="L11">
    <cfRule type="cellIs" dxfId="45" priority="20" stopIfTrue="1" operator="equal">
      <formula>"×"</formula>
    </cfRule>
  </conditionalFormatting>
  <conditionalFormatting sqref="K13">
    <cfRule type="expression" dxfId="44" priority="7" stopIfTrue="1">
      <formula>$K$13="×"</formula>
    </cfRule>
  </conditionalFormatting>
  <conditionalFormatting sqref="K14">
    <cfRule type="expression" dxfId="43" priority="6" stopIfTrue="1">
      <formula>$K$14="×"</formula>
    </cfRule>
  </conditionalFormatting>
  <conditionalFormatting sqref="K15">
    <cfRule type="expression" dxfId="42" priority="5" stopIfTrue="1">
      <formula>$K$15="×"</formula>
    </cfRule>
  </conditionalFormatting>
  <conditionalFormatting sqref="K12">
    <cfRule type="expression" dxfId="41" priority="8" stopIfTrue="1">
      <formula>$K$12="×"</formula>
    </cfRule>
    <cfRule type="expression" dxfId="40" priority="9" stopIfTrue="1">
      <formula>#REF!="×"</formula>
    </cfRule>
  </conditionalFormatting>
  <conditionalFormatting sqref="K20">
    <cfRule type="expression" dxfId="39" priority="4" stopIfTrue="1">
      <formula>$K$20="×"</formula>
    </cfRule>
  </conditionalFormatting>
  <conditionalFormatting sqref="K19">
    <cfRule type="expression" dxfId="38" priority="3" stopIfTrue="1">
      <formula>$K$19="×"</formula>
    </cfRule>
  </conditionalFormatting>
  <conditionalFormatting sqref="K21">
    <cfRule type="expression" dxfId="37" priority="1" stopIfTrue="1">
      <formula>$K$21="×"</formula>
    </cfRule>
  </conditionalFormatting>
  <conditionalFormatting sqref="K18">
    <cfRule type="expression" dxfId="36" priority="2" stopIfTrue="1">
      <formula>$K$18="×"</formula>
    </cfRule>
  </conditionalFormatting>
  <printOptions horizontalCentered="1"/>
  <pageMargins left="0.15748031496062992" right="0.15748031496062992" top="0.19685039370078741" bottom="0.15748031496062992" header="0.19685039370078741" footer="0.15748031496062992"/>
  <pageSetup paperSize="9" scale="75" orientation="portrait" r:id="rId1"/>
  <headerFooter alignWithMargins="0"/>
  <colBreaks count="1" manualBreakCount="1">
    <brk id="14" max="1048575" man="1"/>
  </col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79"/>
  <sheetViews>
    <sheetView view="pageBreakPreview" zoomScaleNormal="100" zoomScaleSheetLayoutView="100" zoomScalePageLayoutView="70" workbookViewId="0">
      <selection activeCell="R18" sqref="R18"/>
    </sheetView>
  </sheetViews>
  <sheetFormatPr defaultColWidth="7.125" defaultRowHeight="11.25"/>
  <cols>
    <col min="1" max="1" width="2.75" style="5" customWidth="1"/>
    <col min="2" max="2" width="3.625" style="5" hidden="1" customWidth="1"/>
    <col min="3" max="3" width="2.75" style="5" customWidth="1"/>
    <col min="4" max="4" width="13.125" style="5" customWidth="1"/>
    <col min="5" max="5" width="14.75" style="5" customWidth="1"/>
    <col min="6" max="6" width="13.25" style="5" customWidth="1"/>
    <col min="7" max="7" width="11.5" style="5" customWidth="1"/>
    <col min="8" max="8" width="3.5" style="5" hidden="1" customWidth="1"/>
    <col min="9" max="9" width="9.625" style="5" customWidth="1"/>
    <col min="10" max="10" width="16.75" style="5" bestFit="1" customWidth="1"/>
    <col min="11" max="11" width="10.5" style="5" customWidth="1"/>
    <col min="12" max="12" width="10.375" style="5" customWidth="1"/>
    <col min="13" max="13" width="32.875" style="5" customWidth="1"/>
    <col min="14" max="14" width="2.5" style="5" customWidth="1"/>
    <col min="15" max="16384" width="7.125" style="5"/>
  </cols>
  <sheetData>
    <row r="1" spans="1:13" s="103" customFormat="1" ht="13.5">
      <c r="A1" s="5"/>
      <c r="B1" s="5" t="s">
        <v>38</v>
      </c>
      <c r="C1" s="5"/>
      <c r="D1" s="162"/>
      <c r="E1" s="162"/>
      <c r="F1" s="162"/>
      <c r="G1" s="162"/>
      <c r="H1" s="162"/>
      <c r="I1" s="162"/>
      <c r="J1" s="162"/>
      <c r="K1" s="162"/>
      <c r="L1" s="162"/>
      <c r="M1" s="162"/>
    </row>
    <row r="2" spans="1:13" s="103" customFormat="1" ht="13.5">
      <c r="A2" s="5"/>
      <c r="B2" s="5" t="s">
        <v>38</v>
      </c>
      <c r="C2" s="250" t="s">
        <v>181</v>
      </c>
      <c r="D2" s="251"/>
      <c r="E2" s="251"/>
      <c r="F2" s="252"/>
      <c r="G2" s="163"/>
      <c r="H2" s="163"/>
      <c r="I2" s="163"/>
      <c r="J2" s="194"/>
      <c r="K2" s="194"/>
      <c r="L2" s="194"/>
      <c r="M2" s="195"/>
    </row>
    <row r="3" spans="1:13" s="103" customFormat="1" ht="13.5">
      <c r="A3" s="5"/>
      <c r="B3" s="5" t="s">
        <v>38</v>
      </c>
      <c r="C3" s="253"/>
      <c r="D3" s="254"/>
      <c r="E3" s="254"/>
      <c r="F3" s="255"/>
      <c r="G3" s="163"/>
      <c r="H3" s="163"/>
      <c r="I3" s="163"/>
      <c r="J3" s="194"/>
      <c r="K3" s="194"/>
      <c r="L3" s="194"/>
      <c r="M3" s="195"/>
    </row>
    <row r="4" spans="1:13" s="104" customFormat="1" ht="34.15" customHeight="1">
      <c r="B4" s="5" t="s">
        <v>38</v>
      </c>
      <c r="D4" s="196" t="s">
        <v>135</v>
      </c>
      <c r="E4" s="196"/>
      <c r="F4" s="196"/>
      <c r="G4" s="196"/>
      <c r="H4" s="196"/>
      <c r="I4" s="196"/>
      <c r="J4" s="196"/>
      <c r="K4" s="196"/>
      <c r="L4" s="196"/>
      <c r="M4" s="196"/>
    </row>
    <row r="5" spans="1:13" s="105" customFormat="1" ht="20.100000000000001" customHeight="1">
      <c r="B5" s="5" t="s">
        <v>38</v>
      </c>
      <c r="D5" s="197" t="s">
        <v>182</v>
      </c>
      <c r="E5" s="197"/>
      <c r="F5" s="197"/>
      <c r="G5" s="197"/>
      <c r="H5" s="197"/>
      <c r="I5" s="197"/>
      <c r="J5" s="197"/>
      <c r="K5" s="197"/>
      <c r="L5" s="197"/>
      <c r="M5" s="197"/>
    </row>
    <row r="6" spans="1:13" s="105" customFormat="1" ht="25.15" customHeight="1">
      <c r="B6" s="5" t="s">
        <v>38</v>
      </c>
      <c r="D6" s="106"/>
      <c r="E6" s="106"/>
      <c r="F6" s="106"/>
      <c r="G6" s="106"/>
      <c r="H6" s="106"/>
      <c r="I6" s="106"/>
      <c r="J6" s="106"/>
      <c r="K6" s="106"/>
      <c r="L6" s="106"/>
      <c r="M6" s="106"/>
    </row>
    <row r="7" spans="1:13" ht="33.950000000000003" customHeight="1">
      <c r="B7" s="5" t="s">
        <v>38</v>
      </c>
      <c r="C7" s="192" t="s">
        <v>2</v>
      </c>
      <c r="D7" s="193"/>
      <c r="E7" s="198" t="s">
        <v>210</v>
      </c>
      <c r="F7" s="199"/>
      <c r="G7" s="199"/>
      <c r="H7" s="199"/>
      <c r="I7" s="199"/>
      <c r="J7" s="200"/>
      <c r="K7" s="142" t="s">
        <v>15</v>
      </c>
      <c r="L7" s="201" t="s">
        <v>203</v>
      </c>
      <c r="M7" s="202"/>
    </row>
    <row r="8" spans="1:13" ht="15" customHeight="1">
      <c r="B8" s="5" t="s">
        <v>38</v>
      </c>
      <c r="C8" s="192" t="s">
        <v>132</v>
      </c>
      <c r="D8" s="193"/>
      <c r="E8" s="256"/>
      <c r="F8" s="257"/>
      <c r="G8" s="258"/>
      <c r="H8" s="143"/>
      <c r="I8" s="144" t="s">
        <v>3</v>
      </c>
      <c r="J8" s="164"/>
      <c r="K8" s="259" t="s">
        <v>202</v>
      </c>
      <c r="L8" s="240"/>
      <c r="M8" s="241"/>
    </row>
    <row r="9" spans="1:13" ht="15" customHeight="1">
      <c r="B9" s="5" t="s">
        <v>38</v>
      </c>
      <c r="C9" s="192" t="s">
        <v>5</v>
      </c>
      <c r="D9" s="193"/>
      <c r="E9" s="208"/>
      <c r="F9" s="209"/>
      <c r="G9" s="210"/>
      <c r="H9" s="145"/>
      <c r="I9" s="142" t="s">
        <v>4</v>
      </c>
      <c r="J9" s="164"/>
      <c r="K9" s="260"/>
      <c r="L9" s="242"/>
      <c r="M9" s="243"/>
    </row>
    <row r="10" spans="1:13" ht="15" customHeight="1">
      <c r="B10" s="5" t="s">
        <v>38</v>
      </c>
      <c r="C10" s="97"/>
      <c r="D10" s="97"/>
      <c r="E10" s="107"/>
      <c r="F10" s="107"/>
      <c r="G10" s="107"/>
      <c r="H10" s="107"/>
      <c r="I10" s="97"/>
      <c r="J10" s="44"/>
      <c r="K10" s="97"/>
      <c r="L10" s="97"/>
      <c r="M10" s="102" t="s">
        <v>145</v>
      </c>
    </row>
    <row r="11" spans="1:13" s="97" customFormat="1" ht="13.9" customHeight="1">
      <c r="B11" s="5" t="s">
        <v>38</v>
      </c>
      <c r="D11" s="94"/>
      <c r="E11" s="94"/>
      <c r="F11" s="94"/>
      <c r="G11" s="211" t="s">
        <v>133</v>
      </c>
      <c r="H11" s="211"/>
      <c r="I11" s="211"/>
      <c r="J11" s="211"/>
      <c r="K11" s="211"/>
      <c r="L11" s="146"/>
      <c r="M11" s="146"/>
    </row>
    <row r="12" spans="1:13" s="97" customFormat="1" ht="30" customHeight="1">
      <c r="B12" s="5" t="s">
        <v>38</v>
      </c>
      <c r="D12" s="109"/>
      <c r="E12" s="109"/>
      <c r="F12" s="110"/>
      <c r="G12" s="203" t="s">
        <v>116</v>
      </c>
      <c r="H12" s="204"/>
      <c r="I12" s="205"/>
      <c r="J12" s="158" t="s">
        <v>117</v>
      </c>
      <c r="K12" s="206" t="str">
        <f>IF(0&lt;COUNTIF(K29:K77,"×"),"×",IF(J77&gt;=40,"○","×"))</f>
        <v>×</v>
      </c>
      <c r="L12" s="207"/>
      <c r="M12" s="147" t="s">
        <v>118</v>
      </c>
    </row>
    <row r="13" spans="1:13" s="97" customFormat="1" ht="13.5" customHeight="1">
      <c r="B13" s="5" t="s">
        <v>124</v>
      </c>
      <c r="C13" s="161"/>
      <c r="D13" s="161"/>
      <c r="E13" s="161"/>
      <c r="F13" s="161"/>
      <c r="G13" s="212" t="s">
        <v>119</v>
      </c>
      <c r="H13" s="213"/>
      <c r="I13" s="214"/>
      <c r="J13" s="148" t="s">
        <v>121</v>
      </c>
      <c r="K13" s="221" t="str">
        <f>IF(0&lt;COUNTIF(K29:K77,"×"),"×",IF(J77&gt;=60,"○",IF(J77&lt;40,"×","")))</f>
        <v>×</v>
      </c>
      <c r="L13" s="222"/>
      <c r="M13" s="149" t="s">
        <v>37</v>
      </c>
    </row>
    <row r="14" spans="1:13" s="109" customFormat="1" ht="13.5" customHeight="1">
      <c r="B14" s="109" t="s">
        <v>38</v>
      </c>
      <c r="E14" s="97"/>
      <c r="G14" s="215"/>
      <c r="H14" s="216"/>
      <c r="I14" s="217"/>
      <c r="J14" s="150" t="s">
        <v>122</v>
      </c>
      <c r="K14" s="223" t="str">
        <f>IF(0&lt;COUNTIF(K29:K77,"×"),"×",IF(J77&gt;=50,IF(J77&lt;60,"○",""),""))</f>
        <v>×</v>
      </c>
      <c r="L14" s="224"/>
      <c r="M14" s="151" t="s">
        <v>123</v>
      </c>
    </row>
    <row r="15" spans="1:13" s="109" customFormat="1" ht="13.5" customHeight="1">
      <c r="B15" s="109" t="s">
        <v>38</v>
      </c>
      <c r="G15" s="218"/>
      <c r="H15" s="219"/>
      <c r="I15" s="220"/>
      <c r="J15" s="152" t="s">
        <v>120</v>
      </c>
      <c r="K15" s="225" t="str">
        <f>IF(0&lt;COUNTIF(K29:K77,"×"),"×",IF(J77&gt;=40,IF(J77&lt;50,"○",""),""))</f>
        <v>×</v>
      </c>
      <c r="L15" s="226"/>
      <c r="M15" s="153" t="s">
        <v>118</v>
      </c>
    </row>
    <row r="16" spans="1:13" s="109" customFormat="1" ht="15" customHeight="1">
      <c r="B16" s="109" t="s">
        <v>38</v>
      </c>
      <c r="G16" s="154"/>
      <c r="H16" s="154"/>
      <c r="I16" s="154"/>
      <c r="J16" s="154"/>
      <c r="K16" s="154"/>
      <c r="L16" s="154"/>
      <c r="M16" s="154"/>
    </row>
    <row r="17" spans="2:13" ht="13.5">
      <c r="B17" s="5" t="s">
        <v>38</v>
      </c>
      <c r="C17" s="94"/>
      <c r="D17" s="103"/>
      <c r="E17" s="103"/>
      <c r="F17" s="94"/>
      <c r="G17" s="211" t="s">
        <v>134</v>
      </c>
      <c r="H17" s="211"/>
      <c r="I17" s="211"/>
      <c r="J17" s="211"/>
      <c r="K17" s="211"/>
      <c r="L17" s="155"/>
      <c r="M17" s="156"/>
    </row>
    <row r="18" spans="2:13" ht="28.5" customHeight="1">
      <c r="B18" s="5" t="s">
        <v>38</v>
      </c>
      <c r="F18" s="108"/>
      <c r="G18" s="203" t="s">
        <v>116</v>
      </c>
      <c r="H18" s="204"/>
      <c r="I18" s="205"/>
      <c r="J18" s="158" t="s">
        <v>117</v>
      </c>
      <c r="K18" s="206" t="str">
        <f>IF(0&lt;COUNTIF(L29:L77,"×"),"×",IF(J77&gt;=20,"○","×"))</f>
        <v>×</v>
      </c>
      <c r="L18" s="207"/>
      <c r="M18" s="157" t="s">
        <v>136</v>
      </c>
    </row>
    <row r="19" spans="2:13" s="23" customFormat="1" ht="13.5" customHeight="1">
      <c r="B19" s="5" t="s">
        <v>38</v>
      </c>
      <c r="E19" s="113"/>
      <c r="F19" s="113"/>
      <c r="G19" s="212" t="s">
        <v>119</v>
      </c>
      <c r="H19" s="213"/>
      <c r="I19" s="214"/>
      <c r="J19" s="148" t="s">
        <v>117</v>
      </c>
      <c r="K19" s="221" t="str">
        <f>IF(0&lt;COUNTIF(L29:L77,"×"),"×",IF(J77&gt;=40,"○",IF(J77&lt;20,"×","")))</f>
        <v>×</v>
      </c>
      <c r="L19" s="222"/>
      <c r="M19" s="149" t="s">
        <v>137</v>
      </c>
    </row>
    <row r="20" spans="2:13" ht="13.5" customHeight="1">
      <c r="B20" s="5" t="s">
        <v>38</v>
      </c>
      <c r="G20" s="215"/>
      <c r="H20" s="216"/>
      <c r="I20" s="217"/>
      <c r="J20" s="150" t="s">
        <v>140</v>
      </c>
      <c r="K20" s="223" t="str">
        <f>IF(0&lt;COUNTIF(L29:L77,"×"),"×",IF(J77&gt;=30,IF(J77&lt;40,"○",""),""))</f>
        <v>×</v>
      </c>
      <c r="L20" s="224"/>
      <c r="M20" s="151" t="s">
        <v>138</v>
      </c>
    </row>
    <row r="21" spans="2:13" ht="13.5" customHeight="1">
      <c r="B21" s="5" t="s">
        <v>38</v>
      </c>
      <c r="G21" s="218"/>
      <c r="H21" s="219"/>
      <c r="I21" s="220"/>
      <c r="J21" s="152" t="s">
        <v>121</v>
      </c>
      <c r="K21" s="225" t="str">
        <f>IF(0&lt;COUNTIF(L29:L77,"×"),"×",IF(J77&gt;=20,IF(J77&lt;30,"○",""),""))</f>
        <v>×</v>
      </c>
      <c r="L21" s="226"/>
      <c r="M21" s="153" t="s">
        <v>139</v>
      </c>
    </row>
    <row r="22" spans="2:13" ht="14.1" customHeight="1">
      <c r="B22" s="5" t="s">
        <v>38</v>
      </c>
      <c r="D22" s="23"/>
      <c r="J22" s="114"/>
      <c r="K22" s="115"/>
      <c r="L22" s="115"/>
      <c r="M22" s="115"/>
    </row>
    <row r="23" spans="2:13" ht="14.45" customHeight="1">
      <c r="B23" s="5" t="s">
        <v>38</v>
      </c>
      <c r="D23" s="227"/>
      <c r="E23" s="227"/>
      <c r="F23" s="227"/>
      <c r="G23" s="227"/>
      <c r="H23" s="227"/>
      <c r="I23" s="227"/>
      <c r="J23" s="228"/>
      <c r="K23" s="228"/>
      <c r="L23" s="160"/>
      <c r="M23" s="115"/>
    </row>
    <row r="24" spans="2:13" ht="18" customHeight="1">
      <c r="B24" s="5" t="s">
        <v>38</v>
      </c>
      <c r="G24" s="174"/>
      <c r="H24" s="174"/>
      <c r="I24" s="174"/>
      <c r="J24" s="244" t="s">
        <v>185</v>
      </c>
      <c r="K24" s="245"/>
      <c r="L24" s="245"/>
      <c r="M24" s="246"/>
    </row>
    <row r="25" spans="2:13" ht="18" customHeight="1">
      <c r="B25" s="5" t="s">
        <v>38</v>
      </c>
      <c r="G25" s="174"/>
      <c r="H25" s="174"/>
      <c r="I25" s="174"/>
      <c r="J25" s="247"/>
      <c r="K25" s="248"/>
      <c r="L25" s="248"/>
      <c r="M25" s="249"/>
    </row>
    <row r="26" spans="2:13" ht="18.600000000000001" customHeight="1">
      <c r="B26" s="5" t="s">
        <v>38</v>
      </c>
      <c r="E26" s="107"/>
      <c r="F26" s="107"/>
      <c r="J26" s="232"/>
      <c r="K26" s="232"/>
      <c r="L26" s="232"/>
      <c r="M26" s="232"/>
    </row>
    <row r="27" spans="2:13" ht="14.1" customHeight="1">
      <c r="B27" s="5" t="s">
        <v>38</v>
      </c>
      <c r="C27" s="233" t="s">
        <v>35</v>
      </c>
      <c r="D27" s="233"/>
    </row>
    <row r="28" spans="2:13" ht="16.5" customHeight="1">
      <c r="B28" s="5" t="s">
        <v>38</v>
      </c>
      <c r="C28" s="176" t="s">
        <v>19</v>
      </c>
      <c r="D28" s="177"/>
      <c r="E28" s="177"/>
      <c r="F28" s="178"/>
      <c r="G28" s="3" t="s">
        <v>18</v>
      </c>
      <c r="H28" s="3"/>
      <c r="I28" s="3" t="s">
        <v>20</v>
      </c>
      <c r="J28" s="3" t="s">
        <v>1</v>
      </c>
      <c r="K28" s="3" t="s">
        <v>141</v>
      </c>
      <c r="L28" s="3" t="s">
        <v>142</v>
      </c>
      <c r="M28" s="4" t="s">
        <v>17</v>
      </c>
    </row>
    <row r="29" spans="2:13" ht="13.5">
      <c r="B29" s="5" t="s">
        <v>38</v>
      </c>
      <c r="C29" s="117" t="s">
        <v>48</v>
      </c>
      <c r="D29" s="234" t="s">
        <v>146</v>
      </c>
      <c r="E29" s="235"/>
      <c r="F29" s="236"/>
      <c r="G29" s="118" t="s">
        <v>127</v>
      </c>
      <c r="H29" s="118" t="s">
        <v>126</v>
      </c>
      <c r="I29" s="118">
        <f>H29*1</f>
        <v>2</v>
      </c>
      <c r="J29" s="165"/>
      <c r="K29" s="119"/>
      <c r="L29" s="119"/>
      <c r="M29" s="98"/>
    </row>
    <row r="30" spans="2:13" ht="13.5">
      <c r="C30" s="120" t="s">
        <v>48</v>
      </c>
      <c r="D30" s="229" t="s">
        <v>147</v>
      </c>
      <c r="E30" s="230"/>
      <c r="F30" s="231"/>
      <c r="G30" s="121" t="s">
        <v>126</v>
      </c>
      <c r="H30" s="121" t="s">
        <v>126</v>
      </c>
      <c r="I30" s="121">
        <f>H30*1</f>
        <v>2</v>
      </c>
      <c r="J30" s="166"/>
      <c r="K30" s="122"/>
      <c r="L30" s="122"/>
      <c r="M30" s="99"/>
    </row>
    <row r="31" spans="2:13" ht="13.5">
      <c r="C31" s="120" t="s">
        <v>48</v>
      </c>
      <c r="D31" s="229" t="s">
        <v>148</v>
      </c>
      <c r="E31" s="230"/>
      <c r="F31" s="231"/>
      <c r="G31" s="121" t="s">
        <v>127</v>
      </c>
      <c r="H31" s="121" t="s">
        <v>126</v>
      </c>
      <c r="I31" s="121">
        <f t="shared" ref="I31:I35" si="0">H31*1</f>
        <v>2</v>
      </c>
      <c r="J31" s="166"/>
      <c r="K31" s="122"/>
      <c r="L31" s="122"/>
      <c r="M31" s="99"/>
    </row>
    <row r="32" spans="2:13" ht="13.5">
      <c r="C32" s="120" t="s">
        <v>48</v>
      </c>
      <c r="D32" s="229" t="s">
        <v>149</v>
      </c>
      <c r="E32" s="230"/>
      <c r="F32" s="231"/>
      <c r="G32" s="121" t="s">
        <v>126</v>
      </c>
      <c r="H32" s="121" t="s">
        <v>126</v>
      </c>
      <c r="I32" s="121">
        <f t="shared" si="0"/>
        <v>2</v>
      </c>
      <c r="J32" s="166"/>
      <c r="K32" s="122"/>
      <c r="L32" s="122"/>
      <c r="M32" s="99"/>
    </row>
    <row r="33" spans="2:13" ht="13.5">
      <c r="C33" s="120" t="s">
        <v>48</v>
      </c>
      <c r="D33" s="229" t="s">
        <v>150</v>
      </c>
      <c r="E33" s="230"/>
      <c r="F33" s="231"/>
      <c r="G33" s="121" t="s">
        <v>126</v>
      </c>
      <c r="H33" s="121" t="s">
        <v>126</v>
      </c>
      <c r="I33" s="121">
        <f>H33*1</f>
        <v>2</v>
      </c>
      <c r="J33" s="166"/>
      <c r="K33" s="122"/>
      <c r="L33" s="122"/>
      <c r="M33" s="99"/>
    </row>
    <row r="34" spans="2:13" ht="13.5">
      <c r="C34" s="120" t="s">
        <v>48</v>
      </c>
      <c r="D34" s="229" t="s">
        <v>204</v>
      </c>
      <c r="E34" s="230"/>
      <c r="F34" s="231"/>
      <c r="G34" s="121" t="s">
        <v>128</v>
      </c>
      <c r="H34" s="121" t="s">
        <v>131</v>
      </c>
      <c r="I34" s="121">
        <f t="shared" si="0"/>
        <v>4</v>
      </c>
      <c r="J34" s="166"/>
      <c r="K34" s="122"/>
      <c r="L34" s="122"/>
      <c r="M34" s="99"/>
    </row>
    <row r="35" spans="2:13" ht="13.5">
      <c r="C35" s="120" t="s">
        <v>48</v>
      </c>
      <c r="D35" s="229" t="s">
        <v>205</v>
      </c>
      <c r="E35" s="230"/>
      <c r="F35" s="231"/>
      <c r="G35" s="121" t="s">
        <v>128</v>
      </c>
      <c r="H35" s="121" t="s">
        <v>131</v>
      </c>
      <c r="I35" s="121">
        <f t="shared" si="0"/>
        <v>4</v>
      </c>
      <c r="J35" s="166"/>
      <c r="K35" s="122"/>
      <c r="L35" s="122"/>
      <c r="M35" s="99"/>
    </row>
    <row r="36" spans="2:13" s="97" customFormat="1" ht="15" customHeight="1">
      <c r="B36" s="97" t="s">
        <v>38</v>
      </c>
      <c r="C36" s="237" t="s">
        <v>0</v>
      </c>
      <c r="D36" s="238"/>
      <c r="E36" s="238"/>
      <c r="F36" s="238"/>
      <c r="G36" s="239"/>
      <c r="H36" s="159"/>
      <c r="I36" s="126">
        <f>SUM(I29:I35)</f>
        <v>18</v>
      </c>
      <c r="J36" s="127">
        <f>SUM(J29:J35)</f>
        <v>0</v>
      </c>
      <c r="K36" s="128" t="str">
        <f>IF(J36&gt;=7,"○","×")</f>
        <v>×</v>
      </c>
      <c r="L36" s="128" t="str">
        <f>IF(J36&gt;=3,"○","×")</f>
        <v>×</v>
      </c>
      <c r="M36" s="169" t="s">
        <v>186</v>
      </c>
    </row>
    <row r="37" spans="2:13" ht="13.5">
      <c r="B37" s="5" t="s">
        <v>38</v>
      </c>
      <c r="C37" s="117" t="s">
        <v>47</v>
      </c>
      <c r="D37" s="234" t="s">
        <v>153</v>
      </c>
      <c r="E37" s="235"/>
      <c r="F37" s="236"/>
      <c r="G37" s="118" t="s">
        <v>126</v>
      </c>
      <c r="H37" s="118" t="s">
        <v>126</v>
      </c>
      <c r="I37" s="118">
        <f t="shared" ref="I37:I45" si="1">H37*1</f>
        <v>2</v>
      </c>
      <c r="J37" s="165"/>
      <c r="K37" s="119"/>
      <c r="L37" s="129"/>
      <c r="M37" s="101"/>
    </row>
    <row r="38" spans="2:13" ht="13.5">
      <c r="C38" s="120" t="s">
        <v>47</v>
      </c>
      <c r="D38" s="229" t="s">
        <v>154</v>
      </c>
      <c r="E38" s="230"/>
      <c r="F38" s="231"/>
      <c r="G38" s="121" t="s">
        <v>126</v>
      </c>
      <c r="H38" s="121" t="s">
        <v>126</v>
      </c>
      <c r="I38" s="121">
        <f t="shared" si="1"/>
        <v>2</v>
      </c>
      <c r="J38" s="166"/>
      <c r="K38" s="122"/>
      <c r="L38" s="122"/>
      <c r="M38" s="99"/>
    </row>
    <row r="39" spans="2:13" ht="13.5">
      <c r="C39" s="120" t="s">
        <v>47</v>
      </c>
      <c r="D39" s="229" t="s">
        <v>155</v>
      </c>
      <c r="E39" s="230"/>
      <c r="F39" s="231"/>
      <c r="G39" s="121" t="s">
        <v>127</v>
      </c>
      <c r="H39" s="121" t="s">
        <v>126</v>
      </c>
      <c r="I39" s="121">
        <f t="shared" si="1"/>
        <v>2</v>
      </c>
      <c r="J39" s="166"/>
      <c r="K39" s="122"/>
      <c r="L39" s="122"/>
      <c r="M39" s="99"/>
    </row>
    <row r="40" spans="2:13" ht="13.5">
      <c r="C40" s="120" t="s">
        <v>47</v>
      </c>
      <c r="D40" s="229" t="s">
        <v>156</v>
      </c>
      <c r="E40" s="230"/>
      <c r="F40" s="231"/>
      <c r="G40" s="121" t="s">
        <v>127</v>
      </c>
      <c r="H40" s="121" t="s">
        <v>126</v>
      </c>
      <c r="I40" s="121">
        <f t="shared" si="1"/>
        <v>2</v>
      </c>
      <c r="J40" s="166"/>
      <c r="K40" s="122"/>
      <c r="L40" s="122"/>
      <c r="M40" s="99"/>
    </row>
    <row r="41" spans="2:13" ht="13.5">
      <c r="C41" s="120" t="s">
        <v>47</v>
      </c>
      <c r="D41" s="229" t="s">
        <v>157</v>
      </c>
      <c r="E41" s="230"/>
      <c r="F41" s="231"/>
      <c r="G41" s="121" t="s">
        <v>126</v>
      </c>
      <c r="H41" s="121" t="s">
        <v>126</v>
      </c>
      <c r="I41" s="121">
        <f t="shared" si="1"/>
        <v>2</v>
      </c>
      <c r="J41" s="166"/>
      <c r="K41" s="122"/>
      <c r="L41" s="122"/>
      <c r="M41" s="99"/>
    </row>
    <row r="42" spans="2:13" ht="13.5">
      <c r="C42" s="120" t="s">
        <v>47</v>
      </c>
      <c r="D42" s="229" t="s">
        <v>158</v>
      </c>
      <c r="E42" s="230"/>
      <c r="F42" s="231"/>
      <c r="G42" s="121" t="s">
        <v>128</v>
      </c>
      <c r="H42" s="121" t="s">
        <v>126</v>
      </c>
      <c r="I42" s="121">
        <f t="shared" si="1"/>
        <v>2</v>
      </c>
      <c r="J42" s="166"/>
      <c r="K42" s="122"/>
      <c r="L42" s="122"/>
      <c r="M42" s="99"/>
    </row>
    <row r="43" spans="2:13" ht="13.5">
      <c r="C43" s="120" t="s">
        <v>47</v>
      </c>
      <c r="D43" s="229" t="s">
        <v>129</v>
      </c>
      <c r="E43" s="230"/>
      <c r="F43" s="231"/>
      <c r="G43" s="121" t="s">
        <v>126</v>
      </c>
      <c r="H43" s="121" t="s">
        <v>126</v>
      </c>
      <c r="I43" s="121">
        <f t="shared" si="1"/>
        <v>2</v>
      </c>
      <c r="J43" s="166"/>
      <c r="K43" s="122"/>
      <c r="L43" s="122"/>
      <c r="M43" s="99"/>
    </row>
    <row r="44" spans="2:13" ht="13.5">
      <c r="C44" s="120" t="s">
        <v>47</v>
      </c>
      <c r="D44" s="229" t="s">
        <v>130</v>
      </c>
      <c r="E44" s="230"/>
      <c r="F44" s="231"/>
      <c r="G44" s="121" t="s">
        <v>126</v>
      </c>
      <c r="H44" s="121" t="s">
        <v>126</v>
      </c>
      <c r="I44" s="121">
        <f t="shared" si="1"/>
        <v>2</v>
      </c>
      <c r="J44" s="166"/>
      <c r="K44" s="122"/>
      <c r="L44" s="122"/>
      <c r="M44" s="99"/>
    </row>
    <row r="45" spans="2:13" ht="13.5">
      <c r="C45" s="120" t="s">
        <v>47</v>
      </c>
      <c r="D45" s="229" t="s">
        <v>159</v>
      </c>
      <c r="E45" s="230"/>
      <c r="F45" s="231"/>
      <c r="G45" s="121" t="s">
        <v>128</v>
      </c>
      <c r="H45" s="121" t="s">
        <v>126</v>
      </c>
      <c r="I45" s="121">
        <f t="shared" si="1"/>
        <v>2</v>
      </c>
      <c r="J45" s="166"/>
      <c r="K45" s="122"/>
      <c r="L45" s="122"/>
      <c r="M45" s="99"/>
    </row>
    <row r="46" spans="2:13" s="97" customFormat="1" ht="15" customHeight="1">
      <c r="B46" s="97" t="s">
        <v>38</v>
      </c>
      <c r="C46" s="237" t="s">
        <v>0</v>
      </c>
      <c r="D46" s="238"/>
      <c r="E46" s="238"/>
      <c r="F46" s="238"/>
      <c r="G46" s="239"/>
      <c r="H46" s="159"/>
      <c r="I46" s="126">
        <f>SUM(I37:I45)</f>
        <v>18</v>
      </c>
      <c r="J46" s="131">
        <f>SUM(J37:J45)</f>
        <v>0</v>
      </c>
      <c r="K46" s="128" t="str">
        <f>IF(J46&gt;=7,"○","×")</f>
        <v>×</v>
      </c>
      <c r="L46" s="128"/>
      <c r="M46" s="170" t="s">
        <v>187</v>
      </c>
    </row>
    <row r="47" spans="2:13" ht="13.5">
      <c r="B47" s="5" t="s">
        <v>38</v>
      </c>
      <c r="C47" s="117" t="s">
        <v>46</v>
      </c>
      <c r="D47" s="234" t="s">
        <v>160</v>
      </c>
      <c r="E47" s="235"/>
      <c r="F47" s="236"/>
      <c r="G47" s="118" t="s">
        <v>126</v>
      </c>
      <c r="H47" s="118" t="s">
        <v>126</v>
      </c>
      <c r="I47" s="118">
        <f t="shared" ref="I47" si="2">H47*1</f>
        <v>2</v>
      </c>
      <c r="J47" s="165"/>
      <c r="K47" s="119"/>
      <c r="L47" s="129"/>
      <c r="M47" s="101"/>
    </row>
    <row r="48" spans="2:13" s="97" customFormat="1" ht="15" customHeight="1">
      <c r="B48" s="97" t="s">
        <v>38</v>
      </c>
      <c r="C48" s="237" t="s">
        <v>0</v>
      </c>
      <c r="D48" s="238"/>
      <c r="E48" s="238"/>
      <c r="F48" s="238"/>
      <c r="G48" s="239"/>
      <c r="H48" s="159"/>
      <c r="I48" s="126">
        <f>SUM(I47:I47)</f>
        <v>2</v>
      </c>
      <c r="J48" s="131">
        <f>SUM(J47:J47)</f>
        <v>0</v>
      </c>
      <c r="K48" s="128" t="str">
        <f>IF(J48&gt;=2,"○","×")</f>
        <v>×</v>
      </c>
      <c r="L48" s="128"/>
      <c r="M48" s="170" t="s">
        <v>188</v>
      </c>
    </row>
    <row r="49" spans="2:13" ht="13.5">
      <c r="B49" s="5" t="s">
        <v>38</v>
      </c>
      <c r="C49" s="117" t="s">
        <v>45</v>
      </c>
      <c r="D49" s="234" t="s">
        <v>161</v>
      </c>
      <c r="E49" s="235"/>
      <c r="F49" s="236"/>
      <c r="G49" s="118" t="s">
        <v>126</v>
      </c>
      <c r="H49" s="118" t="s">
        <v>126</v>
      </c>
      <c r="I49" s="118">
        <f t="shared" ref="I49" si="3">H49*1</f>
        <v>2</v>
      </c>
      <c r="J49" s="165"/>
      <c r="K49" s="119"/>
      <c r="L49" s="129"/>
      <c r="M49" s="101"/>
    </row>
    <row r="50" spans="2:13" s="97" customFormat="1" ht="15" customHeight="1">
      <c r="B50" s="97" t="s">
        <v>38</v>
      </c>
      <c r="C50" s="237" t="s">
        <v>0</v>
      </c>
      <c r="D50" s="238"/>
      <c r="E50" s="238"/>
      <c r="F50" s="238"/>
      <c r="G50" s="239"/>
      <c r="H50" s="159"/>
      <c r="I50" s="126">
        <f>SUM(I49:I49)</f>
        <v>2</v>
      </c>
      <c r="J50" s="131">
        <f>SUM(J49:J49)</f>
        <v>0</v>
      </c>
      <c r="K50" s="128" t="str">
        <f>IF(J50&gt;=2,"○","×")</f>
        <v>×</v>
      </c>
      <c r="L50" s="128" t="str">
        <f>IF(SUM(J46,J48,J50)&gt;=2,"○","×")</f>
        <v>×</v>
      </c>
      <c r="M50" s="170" t="s">
        <v>189</v>
      </c>
    </row>
    <row r="51" spans="2:13" ht="13.5">
      <c r="B51" s="5" t="s">
        <v>38</v>
      </c>
      <c r="C51" s="132" t="s">
        <v>44</v>
      </c>
      <c r="D51" s="234" t="s">
        <v>162</v>
      </c>
      <c r="E51" s="235"/>
      <c r="F51" s="236"/>
      <c r="G51" s="118" t="s">
        <v>126</v>
      </c>
      <c r="H51" s="118" t="s">
        <v>126</v>
      </c>
      <c r="I51" s="118">
        <f>H51*1</f>
        <v>2</v>
      </c>
      <c r="J51" s="166"/>
      <c r="K51" s="119"/>
      <c r="L51" s="129"/>
      <c r="M51" s="101"/>
    </row>
    <row r="52" spans="2:13" ht="13.5">
      <c r="C52" s="133" t="s">
        <v>44</v>
      </c>
      <c r="D52" s="229" t="s">
        <v>163</v>
      </c>
      <c r="E52" s="230"/>
      <c r="F52" s="231"/>
      <c r="G52" s="121" t="s">
        <v>126</v>
      </c>
      <c r="H52" s="121" t="s">
        <v>126</v>
      </c>
      <c r="I52" s="121">
        <f>H52*1</f>
        <v>2</v>
      </c>
      <c r="J52" s="167"/>
      <c r="K52" s="122"/>
      <c r="L52" s="122"/>
      <c r="M52" s="99"/>
    </row>
    <row r="53" spans="2:13" s="97" customFormat="1" ht="15" customHeight="1">
      <c r="B53" s="97" t="s">
        <v>38</v>
      </c>
      <c r="C53" s="237" t="s">
        <v>0</v>
      </c>
      <c r="D53" s="238"/>
      <c r="E53" s="238"/>
      <c r="F53" s="238"/>
      <c r="G53" s="239"/>
      <c r="H53" s="159"/>
      <c r="I53" s="126">
        <f>SUM(I51:I52)</f>
        <v>4</v>
      </c>
      <c r="J53" s="131">
        <f>SUM(J51:J52)</f>
        <v>0</v>
      </c>
      <c r="K53" s="128" t="str">
        <f>IF(J53&gt;=4,"○","×")</f>
        <v>×</v>
      </c>
      <c r="L53" s="128"/>
      <c r="M53" s="170" t="s">
        <v>190</v>
      </c>
    </row>
    <row r="54" spans="2:13" ht="13.5">
      <c r="B54" s="5" t="s">
        <v>38</v>
      </c>
      <c r="C54" s="132" t="s">
        <v>43</v>
      </c>
      <c r="D54" s="234" t="s">
        <v>164</v>
      </c>
      <c r="E54" s="235"/>
      <c r="F54" s="236"/>
      <c r="G54" s="118" t="s">
        <v>126</v>
      </c>
      <c r="H54" s="118" t="s">
        <v>126</v>
      </c>
      <c r="I54" s="118">
        <f t="shared" ref="I54:I55" si="4">H54*1</f>
        <v>2</v>
      </c>
      <c r="J54" s="165"/>
      <c r="K54" s="119"/>
      <c r="L54" s="129"/>
      <c r="M54" s="101"/>
    </row>
    <row r="55" spans="2:13" ht="13.5">
      <c r="C55" s="133" t="s">
        <v>43</v>
      </c>
      <c r="D55" s="229" t="s">
        <v>165</v>
      </c>
      <c r="E55" s="230"/>
      <c r="F55" s="231"/>
      <c r="G55" s="121" t="s">
        <v>128</v>
      </c>
      <c r="H55" s="121" t="s">
        <v>126</v>
      </c>
      <c r="I55" s="121">
        <f t="shared" si="4"/>
        <v>2</v>
      </c>
      <c r="J55" s="166"/>
      <c r="K55" s="122"/>
      <c r="L55" s="122"/>
      <c r="M55" s="99"/>
    </row>
    <row r="56" spans="2:13" s="97" customFormat="1" ht="15" customHeight="1">
      <c r="B56" s="97" t="s">
        <v>38</v>
      </c>
      <c r="C56" s="237" t="s">
        <v>0</v>
      </c>
      <c r="D56" s="238"/>
      <c r="E56" s="238"/>
      <c r="F56" s="238"/>
      <c r="G56" s="239"/>
      <c r="H56" s="159"/>
      <c r="I56" s="126">
        <f>SUM(I54:I55)</f>
        <v>4</v>
      </c>
      <c r="J56" s="131">
        <f>SUM(J54:J55)</f>
        <v>0</v>
      </c>
      <c r="K56" s="128" t="str">
        <f>IF(J56&gt;=3,"○","×")</f>
        <v>×</v>
      </c>
      <c r="L56" s="128"/>
      <c r="M56" s="170" t="s">
        <v>191</v>
      </c>
    </row>
    <row r="57" spans="2:13" ht="13.5">
      <c r="B57" s="5" t="s">
        <v>38</v>
      </c>
      <c r="C57" s="132" t="s">
        <v>42</v>
      </c>
      <c r="D57" s="234" t="s">
        <v>166</v>
      </c>
      <c r="E57" s="235"/>
      <c r="F57" s="236"/>
      <c r="G57" s="118" t="s">
        <v>128</v>
      </c>
      <c r="H57" s="118" t="s">
        <v>126</v>
      </c>
      <c r="I57" s="118">
        <f t="shared" ref="I57:I59" si="5">H57*1</f>
        <v>2</v>
      </c>
      <c r="J57" s="165"/>
      <c r="K57" s="119"/>
      <c r="L57" s="129"/>
      <c r="M57" s="101"/>
    </row>
    <row r="58" spans="2:13" ht="13.5">
      <c r="C58" s="133" t="s">
        <v>42</v>
      </c>
      <c r="D58" s="229" t="s">
        <v>167</v>
      </c>
      <c r="E58" s="230"/>
      <c r="F58" s="231"/>
      <c r="G58" s="121" t="s">
        <v>128</v>
      </c>
      <c r="H58" s="121" t="s">
        <v>126</v>
      </c>
      <c r="I58" s="121">
        <f t="shared" si="5"/>
        <v>2</v>
      </c>
      <c r="J58" s="166"/>
      <c r="K58" s="122"/>
      <c r="L58" s="122"/>
      <c r="M58" s="99"/>
    </row>
    <row r="59" spans="2:13" ht="13.5">
      <c r="C59" s="133" t="s">
        <v>42</v>
      </c>
      <c r="D59" s="229" t="s">
        <v>168</v>
      </c>
      <c r="E59" s="230"/>
      <c r="F59" s="231"/>
      <c r="G59" s="121" t="s">
        <v>126</v>
      </c>
      <c r="H59" s="121" t="s">
        <v>126</v>
      </c>
      <c r="I59" s="121">
        <f t="shared" si="5"/>
        <v>2</v>
      </c>
      <c r="J59" s="166"/>
      <c r="K59" s="122"/>
      <c r="L59" s="122"/>
      <c r="M59" s="99"/>
    </row>
    <row r="60" spans="2:13" s="97" customFormat="1" ht="15" customHeight="1">
      <c r="B60" s="97" t="s">
        <v>38</v>
      </c>
      <c r="C60" s="237" t="s">
        <v>0</v>
      </c>
      <c r="D60" s="238"/>
      <c r="E60" s="238"/>
      <c r="F60" s="238"/>
      <c r="G60" s="239"/>
      <c r="H60" s="159"/>
      <c r="I60" s="126">
        <f>SUM(I57:I59)</f>
        <v>6</v>
      </c>
      <c r="J60" s="131">
        <f>SUM(J57:J59)</f>
        <v>0</v>
      </c>
      <c r="K60" s="128" t="str">
        <f>IF(J60&gt;=2,"○","×")</f>
        <v>×</v>
      </c>
      <c r="L60" s="128" t="str">
        <f>IF(SUM(J53,J56,J60)&gt;=3,"○","×")</f>
        <v>×</v>
      </c>
      <c r="M60" s="170" t="s">
        <v>192</v>
      </c>
    </row>
    <row r="61" spans="2:13" ht="13.5">
      <c r="B61" s="5" t="s">
        <v>38</v>
      </c>
      <c r="C61" s="117" t="s">
        <v>41</v>
      </c>
      <c r="D61" s="234" t="s">
        <v>169</v>
      </c>
      <c r="E61" s="235"/>
      <c r="F61" s="236"/>
      <c r="G61" s="118" t="s">
        <v>128</v>
      </c>
      <c r="H61" s="118" t="s">
        <v>126</v>
      </c>
      <c r="I61" s="118">
        <f t="shared" ref="I61" si="6">H61*1</f>
        <v>2</v>
      </c>
      <c r="J61" s="165"/>
      <c r="K61" s="119"/>
      <c r="L61" s="129"/>
      <c r="M61" s="101"/>
    </row>
    <row r="62" spans="2:13" s="97" customFormat="1" ht="15" customHeight="1">
      <c r="B62" s="97" t="s">
        <v>38</v>
      </c>
      <c r="C62" s="237" t="s">
        <v>0</v>
      </c>
      <c r="D62" s="238"/>
      <c r="E62" s="238"/>
      <c r="F62" s="238"/>
      <c r="G62" s="239"/>
      <c r="H62" s="159"/>
      <c r="I62" s="126">
        <f>SUM(I61:I61)</f>
        <v>2</v>
      </c>
      <c r="J62" s="131">
        <f>SUM(J61:J61)</f>
        <v>0</v>
      </c>
      <c r="K62" s="128" t="str">
        <f>IF(J62&gt;=2,"○","×")</f>
        <v>×</v>
      </c>
      <c r="L62" s="128" t="str">
        <f>IF(J62&gt;=1,"○","×")</f>
        <v>×</v>
      </c>
      <c r="M62" s="170" t="s">
        <v>193</v>
      </c>
    </row>
    <row r="63" spans="2:13" ht="13.5">
      <c r="B63" s="5" t="s">
        <v>38</v>
      </c>
      <c r="C63" s="117" t="s">
        <v>40</v>
      </c>
      <c r="D63" s="234" t="s">
        <v>170</v>
      </c>
      <c r="E63" s="235"/>
      <c r="F63" s="236"/>
      <c r="G63" s="118" t="s">
        <v>128</v>
      </c>
      <c r="H63" s="118" t="s">
        <v>126</v>
      </c>
      <c r="I63" s="118">
        <f t="shared" ref="I63" si="7">H63*1</f>
        <v>2</v>
      </c>
      <c r="J63" s="165"/>
      <c r="K63" s="119"/>
      <c r="L63" s="129"/>
      <c r="M63" s="101"/>
    </row>
    <row r="64" spans="2:13" ht="13.5">
      <c r="B64" s="5" t="s">
        <v>38</v>
      </c>
      <c r="C64" s="176" t="s">
        <v>0</v>
      </c>
      <c r="D64" s="177"/>
      <c r="E64" s="177"/>
      <c r="F64" s="177"/>
      <c r="G64" s="178"/>
      <c r="H64" s="57"/>
      <c r="I64" s="134">
        <f>SUM(I63:I63)</f>
        <v>2</v>
      </c>
      <c r="J64" s="131">
        <f>SUM(J63:J63)</f>
        <v>0</v>
      </c>
      <c r="K64" s="135" t="str">
        <f>IF(J64&gt;=1,"○","×")</f>
        <v>×</v>
      </c>
      <c r="L64" s="135" t="str">
        <f>IF(J64&gt;=1,"○","×")</f>
        <v>×</v>
      </c>
      <c r="M64" s="170" t="s">
        <v>194</v>
      </c>
    </row>
    <row r="65" spans="2:13" ht="13.5">
      <c r="B65" s="5" t="s">
        <v>38</v>
      </c>
      <c r="C65" s="136" t="s">
        <v>39</v>
      </c>
      <c r="D65" s="234" t="s">
        <v>171</v>
      </c>
      <c r="E65" s="235"/>
      <c r="F65" s="236"/>
      <c r="G65" s="118" t="s">
        <v>126</v>
      </c>
      <c r="H65" s="118" t="s">
        <v>126</v>
      </c>
      <c r="I65" s="118">
        <f t="shared" ref="I65:I74" si="8">H65*1</f>
        <v>2</v>
      </c>
      <c r="J65" s="165"/>
      <c r="K65" s="119"/>
      <c r="L65" s="129"/>
      <c r="M65" s="101"/>
    </row>
    <row r="66" spans="2:13" ht="13.5">
      <c r="C66" s="120" t="s">
        <v>39</v>
      </c>
      <c r="D66" s="229" t="s">
        <v>172</v>
      </c>
      <c r="E66" s="230"/>
      <c r="F66" s="231"/>
      <c r="G66" s="121" t="s">
        <v>126</v>
      </c>
      <c r="H66" s="121" t="s">
        <v>126</v>
      </c>
      <c r="I66" s="121">
        <f t="shared" si="8"/>
        <v>2</v>
      </c>
      <c r="J66" s="166"/>
      <c r="K66" s="122"/>
      <c r="L66" s="122"/>
      <c r="M66" s="99"/>
    </row>
    <row r="67" spans="2:13" ht="13.5">
      <c r="C67" s="120" t="s">
        <v>39</v>
      </c>
      <c r="D67" s="229" t="s">
        <v>173</v>
      </c>
      <c r="E67" s="230"/>
      <c r="F67" s="231"/>
      <c r="G67" s="121" t="s">
        <v>127</v>
      </c>
      <c r="H67" s="121" t="s">
        <v>126</v>
      </c>
      <c r="I67" s="121">
        <f t="shared" si="8"/>
        <v>2</v>
      </c>
      <c r="J67" s="166"/>
      <c r="K67" s="122"/>
      <c r="L67" s="122"/>
      <c r="M67" s="99"/>
    </row>
    <row r="68" spans="2:13" ht="13.5">
      <c r="C68" s="130" t="s">
        <v>39</v>
      </c>
      <c r="D68" s="229" t="s">
        <v>174</v>
      </c>
      <c r="E68" s="230"/>
      <c r="F68" s="231"/>
      <c r="G68" s="123" t="s">
        <v>126</v>
      </c>
      <c r="H68" s="123" t="s">
        <v>126</v>
      </c>
      <c r="I68" s="121">
        <f t="shared" si="8"/>
        <v>2</v>
      </c>
      <c r="J68" s="168"/>
      <c r="K68" s="124"/>
      <c r="L68" s="124"/>
      <c r="M68" s="100"/>
    </row>
    <row r="69" spans="2:13" ht="13.5">
      <c r="C69" s="120" t="s">
        <v>39</v>
      </c>
      <c r="D69" s="229" t="s">
        <v>175</v>
      </c>
      <c r="E69" s="230"/>
      <c r="F69" s="231"/>
      <c r="G69" s="121" t="s">
        <v>126</v>
      </c>
      <c r="H69" s="121" t="s">
        <v>126</v>
      </c>
      <c r="I69" s="121">
        <f t="shared" si="8"/>
        <v>2</v>
      </c>
      <c r="J69" s="166"/>
      <c r="K69" s="122"/>
      <c r="L69" s="122"/>
      <c r="M69" s="99"/>
    </row>
    <row r="70" spans="2:13" ht="13.5">
      <c r="C70" s="130" t="s">
        <v>39</v>
      </c>
      <c r="D70" s="229" t="s">
        <v>176</v>
      </c>
      <c r="E70" s="230"/>
      <c r="F70" s="231"/>
      <c r="G70" s="123" t="s">
        <v>128</v>
      </c>
      <c r="H70" s="123" t="s">
        <v>126</v>
      </c>
      <c r="I70" s="121">
        <f t="shared" si="8"/>
        <v>2</v>
      </c>
      <c r="J70" s="168"/>
      <c r="K70" s="124"/>
      <c r="L70" s="124"/>
      <c r="M70" s="100"/>
    </row>
    <row r="71" spans="2:13" ht="13.5">
      <c r="C71" s="120" t="s">
        <v>39</v>
      </c>
      <c r="D71" s="229" t="s">
        <v>177</v>
      </c>
      <c r="E71" s="230"/>
      <c r="F71" s="231"/>
      <c r="G71" s="121" t="s">
        <v>128</v>
      </c>
      <c r="H71" s="121" t="s">
        <v>126</v>
      </c>
      <c r="I71" s="121">
        <f t="shared" si="8"/>
        <v>2</v>
      </c>
      <c r="J71" s="166"/>
      <c r="K71" s="122"/>
      <c r="L71" s="122"/>
      <c r="M71" s="99"/>
    </row>
    <row r="72" spans="2:13" ht="13.5">
      <c r="C72" s="130" t="s">
        <v>39</v>
      </c>
      <c r="D72" s="229" t="s">
        <v>178</v>
      </c>
      <c r="E72" s="230"/>
      <c r="F72" s="231"/>
      <c r="G72" s="123" t="s">
        <v>127</v>
      </c>
      <c r="H72" s="123" t="s">
        <v>126</v>
      </c>
      <c r="I72" s="121">
        <f t="shared" si="8"/>
        <v>2</v>
      </c>
      <c r="J72" s="168"/>
      <c r="K72" s="124"/>
      <c r="L72" s="124"/>
      <c r="M72" s="100"/>
    </row>
    <row r="73" spans="2:13" ht="13.5">
      <c r="C73" s="120" t="s">
        <v>39</v>
      </c>
      <c r="D73" s="229" t="s">
        <v>179</v>
      </c>
      <c r="E73" s="230"/>
      <c r="F73" s="231"/>
      <c r="G73" s="121" t="s">
        <v>126</v>
      </c>
      <c r="H73" s="121" t="s">
        <v>126</v>
      </c>
      <c r="I73" s="121">
        <f t="shared" si="8"/>
        <v>2</v>
      </c>
      <c r="J73" s="166"/>
      <c r="K73" s="122"/>
      <c r="L73" s="122"/>
      <c r="M73" s="99"/>
    </row>
    <row r="74" spans="2:13" ht="13.5">
      <c r="C74" s="130" t="s">
        <v>39</v>
      </c>
      <c r="D74" s="229" t="s">
        <v>180</v>
      </c>
      <c r="E74" s="230"/>
      <c r="F74" s="231"/>
      <c r="G74" s="123" t="s">
        <v>128</v>
      </c>
      <c r="H74" s="123" t="s">
        <v>126</v>
      </c>
      <c r="I74" s="121">
        <f t="shared" si="8"/>
        <v>2</v>
      </c>
      <c r="J74" s="172"/>
      <c r="K74" s="124"/>
      <c r="L74" s="124"/>
      <c r="M74" s="100"/>
    </row>
    <row r="75" spans="2:13" s="97" customFormat="1" ht="15" customHeight="1">
      <c r="B75" s="97" t="s">
        <v>38</v>
      </c>
      <c r="C75" s="237" t="s">
        <v>0</v>
      </c>
      <c r="D75" s="238"/>
      <c r="E75" s="238"/>
      <c r="F75" s="238"/>
      <c r="G75" s="239"/>
      <c r="H75" s="137"/>
      <c r="I75" s="137">
        <f>SUM(I65:I74)</f>
        <v>20</v>
      </c>
      <c r="J75" s="131">
        <f>SUM(J65:J74)</f>
        <v>0</v>
      </c>
      <c r="K75" s="137" t="s">
        <v>50</v>
      </c>
      <c r="L75" s="137" t="s">
        <v>50</v>
      </c>
      <c r="M75" s="96" t="s">
        <v>195</v>
      </c>
    </row>
    <row r="76" spans="2:13" s="97" customFormat="1" ht="15" customHeight="1">
      <c r="B76" s="97" t="s">
        <v>38</v>
      </c>
      <c r="C76" s="237" t="s">
        <v>27</v>
      </c>
      <c r="D76" s="238"/>
      <c r="E76" s="238"/>
      <c r="F76" s="238"/>
      <c r="G76" s="239"/>
      <c r="H76" s="138"/>
      <c r="I76" s="137">
        <f>SUM(I64,I62,I60,I56,I53,I50,I48,I46,I36)</f>
        <v>58</v>
      </c>
      <c r="J76" s="131">
        <f>SUM(J64,J62,J60,J56,J53,J50,J48,J46,J36)</f>
        <v>0</v>
      </c>
      <c r="K76" s="128" t="str">
        <f>IF(J76&gt;=30,"○","×")</f>
        <v>×</v>
      </c>
      <c r="L76" s="128" t="str">
        <f>IF(J76&gt;=10,"○","×")</f>
        <v>×</v>
      </c>
      <c r="M76" s="171" t="s">
        <v>196</v>
      </c>
    </row>
    <row r="77" spans="2:13" s="97" customFormat="1" ht="15" customHeight="1">
      <c r="B77" s="97" t="s">
        <v>38</v>
      </c>
      <c r="C77" s="237" t="s">
        <v>34</v>
      </c>
      <c r="D77" s="238"/>
      <c r="E77" s="238"/>
      <c r="F77" s="238"/>
      <c r="G77" s="239"/>
      <c r="H77" s="128"/>
      <c r="I77" s="137">
        <f>SUM(I75:I76)</f>
        <v>78</v>
      </c>
      <c r="J77" s="131">
        <f>SUM(J75:J76)</f>
        <v>0</v>
      </c>
      <c r="K77" s="128" t="str">
        <f>IF(J77&gt;=40,"○","×")</f>
        <v>×</v>
      </c>
      <c r="L77" s="128" t="str">
        <f>IF(J77&gt;=20,"○","×")</f>
        <v>×</v>
      </c>
      <c r="M77" s="171" t="s">
        <v>197</v>
      </c>
    </row>
    <row r="78" spans="2:13" ht="13.5">
      <c r="B78" s="5" t="s">
        <v>38</v>
      </c>
      <c r="C78" s="94"/>
      <c r="D78" s="103"/>
      <c r="E78" s="103"/>
      <c r="F78" s="94"/>
      <c r="G78" s="112"/>
      <c r="H78" s="112"/>
      <c r="I78" s="139"/>
      <c r="J78" s="140"/>
      <c r="K78" s="141"/>
      <c r="L78" s="141"/>
      <c r="M78" s="95"/>
    </row>
    <row r="79" spans="2:13" ht="11.25" customHeight="1">
      <c r="B79" s="5" t="s">
        <v>38</v>
      </c>
    </row>
  </sheetData>
  <sheetProtection sheet="1"/>
  <mergeCells count="86">
    <mergeCell ref="J2:J3"/>
    <mergeCell ref="K2:L3"/>
    <mergeCell ref="M2:M3"/>
    <mergeCell ref="D4:M4"/>
    <mergeCell ref="D5:M5"/>
    <mergeCell ref="C7:D7"/>
    <mergeCell ref="E7:J7"/>
    <mergeCell ref="L7:M7"/>
    <mergeCell ref="G18:I18"/>
    <mergeCell ref="K18:L18"/>
    <mergeCell ref="C9:D9"/>
    <mergeCell ref="E9:G9"/>
    <mergeCell ref="G11:K11"/>
    <mergeCell ref="G12:I12"/>
    <mergeCell ref="K12:L12"/>
    <mergeCell ref="K8:K9"/>
    <mergeCell ref="L8:M9"/>
    <mergeCell ref="C8:D8"/>
    <mergeCell ref="G13:I15"/>
    <mergeCell ref="K13:L13"/>
    <mergeCell ref="K14:L14"/>
    <mergeCell ref="K15:L15"/>
    <mergeCell ref="G17:K17"/>
    <mergeCell ref="G19:I21"/>
    <mergeCell ref="K19:L19"/>
    <mergeCell ref="K20:L20"/>
    <mergeCell ref="K21:L21"/>
    <mergeCell ref="D23:I23"/>
    <mergeCell ref="J23:K23"/>
    <mergeCell ref="G24:I24"/>
    <mergeCell ref="G25:I25"/>
    <mergeCell ref="J26:M26"/>
    <mergeCell ref="C27:D27"/>
    <mergeCell ref="J24:M25"/>
    <mergeCell ref="D39:F39"/>
    <mergeCell ref="C28:F28"/>
    <mergeCell ref="D29:F29"/>
    <mergeCell ref="D30:F30"/>
    <mergeCell ref="D31:F31"/>
    <mergeCell ref="D32:F32"/>
    <mergeCell ref="D33:F33"/>
    <mergeCell ref="D34:F34"/>
    <mergeCell ref="D35:F35"/>
    <mergeCell ref="C36:G36"/>
    <mergeCell ref="D37:F37"/>
    <mergeCell ref="D38:F38"/>
    <mergeCell ref="D51:F51"/>
    <mergeCell ref="D40:F40"/>
    <mergeCell ref="D41:F41"/>
    <mergeCell ref="D42:F42"/>
    <mergeCell ref="D43:F43"/>
    <mergeCell ref="D44:F44"/>
    <mergeCell ref="D45:F45"/>
    <mergeCell ref="C46:G46"/>
    <mergeCell ref="D47:F47"/>
    <mergeCell ref="C48:G48"/>
    <mergeCell ref="D49:F49"/>
    <mergeCell ref="C50:G50"/>
    <mergeCell ref="D63:F63"/>
    <mergeCell ref="D52:F52"/>
    <mergeCell ref="C53:G53"/>
    <mergeCell ref="D54:F54"/>
    <mergeCell ref="D55:F55"/>
    <mergeCell ref="C56:G56"/>
    <mergeCell ref="D57:F57"/>
    <mergeCell ref="D58:F58"/>
    <mergeCell ref="D59:F59"/>
    <mergeCell ref="C60:G60"/>
    <mergeCell ref="D61:F61"/>
    <mergeCell ref="C62:G62"/>
    <mergeCell ref="C76:G76"/>
    <mergeCell ref="C77:G77"/>
    <mergeCell ref="C2:F3"/>
    <mergeCell ref="E8:G8"/>
    <mergeCell ref="D70:F70"/>
    <mergeCell ref="D71:F71"/>
    <mergeCell ref="D72:F72"/>
    <mergeCell ref="D73:F73"/>
    <mergeCell ref="D74:F74"/>
    <mergeCell ref="C75:G75"/>
    <mergeCell ref="C64:G64"/>
    <mergeCell ref="D65:F65"/>
    <mergeCell ref="D66:F66"/>
    <mergeCell ref="D67:F67"/>
    <mergeCell ref="D68:F68"/>
    <mergeCell ref="D69:F69"/>
  </mergeCells>
  <phoneticPr fontId="1"/>
  <conditionalFormatting sqref="L17 K75:L78">
    <cfRule type="cellIs" dxfId="35" priority="11" stopIfTrue="1" operator="equal">
      <formula>"×"</formula>
    </cfRule>
  </conditionalFormatting>
  <conditionalFormatting sqref="K64:L64 K62:L62 K60:L60 K56:L56 K53:L53 K50:L50 K48:L48 K46:L46 K36:L36">
    <cfRule type="cellIs" dxfId="34" priority="12" stopIfTrue="1" operator="equal">
      <formula>"×"</formula>
    </cfRule>
  </conditionalFormatting>
  <conditionalFormatting sqref="L11">
    <cfRule type="cellIs" dxfId="33" priority="10" stopIfTrue="1" operator="equal">
      <formula>"×"</formula>
    </cfRule>
  </conditionalFormatting>
  <conditionalFormatting sqref="K13">
    <cfRule type="expression" dxfId="32" priority="7" stopIfTrue="1">
      <formula>$K$13="×"</formula>
    </cfRule>
  </conditionalFormatting>
  <conditionalFormatting sqref="K14">
    <cfRule type="expression" dxfId="31" priority="6" stopIfTrue="1">
      <formula>$K$14="×"</formula>
    </cfRule>
  </conditionalFormatting>
  <conditionalFormatting sqref="K15">
    <cfRule type="expression" dxfId="30" priority="5" stopIfTrue="1">
      <formula>$K$15="×"</formula>
    </cfRule>
  </conditionalFormatting>
  <conditionalFormatting sqref="K12">
    <cfRule type="expression" dxfId="29" priority="8" stopIfTrue="1">
      <formula>$K$12="×"</formula>
    </cfRule>
    <cfRule type="expression" dxfId="28" priority="9" stopIfTrue="1">
      <formula>#REF!="×"</formula>
    </cfRule>
  </conditionalFormatting>
  <conditionalFormatting sqref="K20">
    <cfRule type="expression" dxfId="27" priority="4" stopIfTrue="1">
      <formula>$K$20="×"</formula>
    </cfRule>
  </conditionalFormatting>
  <conditionalFormatting sqref="K19">
    <cfRule type="expression" dxfId="26" priority="3" stopIfTrue="1">
      <formula>$K$19="×"</formula>
    </cfRule>
  </conditionalFormatting>
  <conditionalFormatting sqref="K21">
    <cfRule type="expression" dxfId="25" priority="1" stopIfTrue="1">
      <formula>$K$21="×"</formula>
    </cfRule>
  </conditionalFormatting>
  <conditionalFormatting sqref="K18">
    <cfRule type="expression" dxfId="24" priority="2" stopIfTrue="1">
      <formula>$K$18="×"</formula>
    </cfRule>
  </conditionalFormatting>
  <printOptions horizontalCentered="1"/>
  <pageMargins left="0.15748031496062992" right="0.15748031496062992" top="0.19685039370078741" bottom="0.15748031496062992" header="0.19685039370078741" footer="0.15748031496062992"/>
  <pageSetup paperSize="9" scale="75" orientation="portrait"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77"/>
  <sheetViews>
    <sheetView view="pageBreakPreview" zoomScaleNormal="100" zoomScaleSheetLayoutView="100" zoomScalePageLayoutView="70" workbookViewId="0">
      <selection activeCell="T15" sqref="T15"/>
    </sheetView>
  </sheetViews>
  <sheetFormatPr defaultColWidth="7.125" defaultRowHeight="11.25"/>
  <cols>
    <col min="1" max="1" width="2.75" style="5" customWidth="1"/>
    <col min="2" max="2" width="3.625" style="5" hidden="1" customWidth="1"/>
    <col min="3" max="3" width="2.75" style="5" customWidth="1"/>
    <col min="4" max="4" width="13.125" style="5" customWidth="1"/>
    <col min="5" max="5" width="14.75" style="5" customWidth="1"/>
    <col min="6" max="6" width="13.25" style="5" customWidth="1"/>
    <col min="7" max="7" width="11.5" style="5" customWidth="1"/>
    <col min="8" max="8" width="3.5" style="5" hidden="1" customWidth="1"/>
    <col min="9" max="9" width="9.625" style="5" customWidth="1"/>
    <col min="10" max="10" width="16.75" style="5" bestFit="1" customWidth="1"/>
    <col min="11" max="11" width="10.5" style="5" customWidth="1"/>
    <col min="12" max="12" width="10.375" style="5" customWidth="1"/>
    <col min="13" max="13" width="32.875" style="5" customWidth="1"/>
    <col min="14" max="14" width="2.5" style="5" customWidth="1"/>
    <col min="15" max="16384" width="7.125" style="5"/>
  </cols>
  <sheetData>
    <row r="1" spans="1:13" s="103" customFormat="1" ht="13.5">
      <c r="A1" s="5"/>
      <c r="B1" s="5" t="s">
        <v>38</v>
      </c>
      <c r="C1" s="5"/>
      <c r="D1" s="162"/>
      <c r="E1" s="162"/>
      <c r="F1" s="162"/>
      <c r="G1" s="162"/>
      <c r="H1" s="162"/>
      <c r="I1" s="162"/>
      <c r="J1" s="162"/>
      <c r="K1" s="162"/>
      <c r="L1" s="162"/>
      <c r="M1" s="162"/>
    </row>
    <row r="2" spans="1:13" s="103" customFormat="1" ht="13.5">
      <c r="A2" s="5"/>
      <c r="B2" s="5" t="s">
        <v>38</v>
      </c>
      <c r="C2" s="5"/>
      <c r="D2" s="250" t="s">
        <v>181</v>
      </c>
      <c r="E2" s="251"/>
      <c r="F2" s="251"/>
      <c r="G2" s="252"/>
      <c r="H2" s="163"/>
      <c r="I2" s="163"/>
      <c r="J2" s="194"/>
      <c r="K2" s="194"/>
      <c r="L2" s="194"/>
      <c r="M2" s="195"/>
    </row>
    <row r="3" spans="1:13" s="103" customFormat="1" ht="13.5">
      <c r="A3" s="5"/>
      <c r="B3" s="5" t="s">
        <v>38</v>
      </c>
      <c r="C3" s="5"/>
      <c r="D3" s="253"/>
      <c r="E3" s="254"/>
      <c r="F3" s="254"/>
      <c r="G3" s="255"/>
      <c r="H3" s="163"/>
      <c r="I3" s="163"/>
      <c r="J3" s="194"/>
      <c r="K3" s="194"/>
      <c r="L3" s="194"/>
      <c r="M3" s="195"/>
    </row>
    <row r="4" spans="1:13" s="104" customFormat="1" ht="34.15" customHeight="1">
      <c r="B4" s="5" t="s">
        <v>38</v>
      </c>
      <c r="D4" s="196" t="s">
        <v>135</v>
      </c>
      <c r="E4" s="196"/>
      <c r="F4" s="196"/>
      <c r="G4" s="196"/>
      <c r="H4" s="196"/>
      <c r="I4" s="196"/>
      <c r="J4" s="196"/>
      <c r="K4" s="196"/>
      <c r="L4" s="196"/>
      <c r="M4" s="196"/>
    </row>
    <row r="5" spans="1:13" s="105" customFormat="1" ht="20.100000000000001" customHeight="1">
      <c r="B5" s="5" t="s">
        <v>38</v>
      </c>
      <c r="D5" s="197" t="s">
        <v>182</v>
      </c>
      <c r="E5" s="197"/>
      <c r="F5" s="197"/>
      <c r="G5" s="197"/>
      <c r="H5" s="197"/>
      <c r="I5" s="197"/>
      <c r="J5" s="197"/>
      <c r="K5" s="197"/>
      <c r="L5" s="197"/>
      <c r="M5" s="197"/>
    </row>
    <row r="6" spans="1:13" s="105" customFormat="1" ht="25.15" customHeight="1">
      <c r="B6" s="5" t="s">
        <v>38</v>
      </c>
      <c r="D6" s="106"/>
      <c r="E6" s="106"/>
      <c r="F6" s="106"/>
      <c r="G6" s="106"/>
      <c r="H6" s="106"/>
      <c r="I6" s="106"/>
      <c r="J6" s="106"/>
      <c r="K6" s="106"/>
      <c r="L6" s="106"/>
      <c r="M6" s="106"/>
    </row>
    <row r="7" spans="1:13" ht="33.950000000000003" customHeight="1">
      <c r="B7" s="5" t="s">
        <v>38</v>
      </c>
      <c r="C7" s="192" t="s">
        <v>2</v>
      </c>
      <c r="D7" s="193"/>
      <c r="E7" s="198" t="s">
        <v>207</v>
      </c>
      <c r="F7" s="199"/>
      <c r="G7" s="199"/>
      <c r="H7" s="199"/>
      <c r="I7" s="199"/>
      <c r="J7" s="200"/>
      <c r="K7" s="142" t="s">
        <v>15</v>
      </c>
      <c r="L7" s="201" t="s">
        <v>206</v>
      </c>
      <c r="M7" s="202"/>
    </row>
    <row r="8" spans="1:13" ht="15" customHeight="1">
      <c r="B8" s="5" t="s">
        <v>38</v>
      </c>
      <c r="C8" s="192" t="s">
        <v>132</v>
      </c>
      <c r="D8" s="193"/>
      <c r="E8" s="256"/>
      <c r="F8" s="257"/>
      <c r="G8" s="258"/>
      <c r="H8" s="143"/>
      <c r="I8" s="144" t="s">
        <v>3</v>
      </c>
      <c r="J8" s="164"/>
      <c r="K8" s="259" t="s">
        <v>202</v>
      </c>
      <c r="L8" s="240"/>
      <c r="M8" s="241"/>
    </row>
    <row r="9" spans="1:13" ht="15" customHeight="1">
      <c r="B9" s="5" t="s">
        <v>38</v>
      </c>
      <c r="C9" s="192" t="s">
        <v>5</v>
      </c>
      <c r="D9" s="193"/>
      <c r="E9" s="208"/>
      <c r="F9" s="209"/>
      <c r="G9" s="210"/>
      <c r="H9" s="145"/>
      <c r="I9" s="142" t="s">
        <v>4</v>
      </c>
      <c r="J9" s="164"/>
      <c r="K9" s="260"/>
      <c r="L9" s="242"/>
      <c r="M9" s="243"/>
    </row>
    <row r="10" spans="1:13" ht="15" customHeight="1">
      <c r="B10" s="5" t="s">
        <v>38</v>
      </c>
      <c r="C10" s="97"/>
      <c r="D10" s="97"/>
      <c r="E10" s="107"/>
      <c r="F10" s="107"/>
      <c r="G10" s="107"/>
      <c r="H10" s="107"/>
      <c r="I10" s="97"/>
      <c r="J10" s="44"/>
      <c r="K10" s="97"/>
      <c r="L10" s="97"/>
      <c r="M10" s="102" t="s">
        <v>145</v>
      </c>
    </row>
    <row r="11" spans="1:13" s="97" customFormat="1" ht="13.9" customHeight="1">
      <c r="B11" s="5" t="s">
        <v>38</v>
      </c>
      <c r="D11" s="94"/>
      <c r="E11" s="94"/>
      <c r="F11" s="94"/>
      <c r="G11" s="211" t="s">
        <v>133</v>
      </c>
      <c r="H11" s="211"/>
      <c r="I11" s="211"/>
      <c r="J11" s="211"/>
      <c r="K11" s="211"/>
      <c r="L11" s="146"/>
      <c r="M11" s="146"/>
    </row>
    <row r="12" spans="1:13" s="97" customFormat="1" ht="30" customHeight="1">
      <c r="B12" s="5" t="s">
        <v>38</v>
      </c>
      <c r="D12" s="109"/>
      <c r="E12" s="109"/>
      <c r="F12" s="110"/>
      <c r="G12" s="203" t="s">
        <v>116</v>
      </c>
      <c r="H12" s="204"/>
      <c r="I12" s="205"/>
      <c r="J12" s="158" t="s">
        <v>117</v>
      </c>
      <c r="K12" s="206" t="str">
        <f>IF(0&lt;COUNTIF(K29:K75,"×"),"×",IF(J75&gt;=40,"○","×"))</f>
        <v>×</v>
      </c>
      <c r="L12" s="207"/>
      <c r="M12" s="147" t="s">
        <v>118</v>
      </c>
    </row>
    <row r="13" spans="1:13" s="97" customFormat="1" ht="13.5" customHeight="1">
      <c r="B13" s="5" t="s">
        <v>124</v>
      </c>
      <c r="C13" s="161"/>
      <c r="D13" s="161"/>
      <c r="E13" s="161"/>
      <c r="F13" s="161"/>
      <c r="G13" s="212" t="s">
        <v>119</v>
      </c>
      <c r="H13" s="213"/>
      <c r="I13" s="214"/>
      <c r="J13" s="148" t="s">
        <v>121</v>
      </c>
      <c r="K13" s="221" t="str">
        <f>IF(0&lt;COUNTIF(K29:K75,"×"),"×",IF(J75&gt;=60,"○",IF(J75&lt;40,"×","")))</f>
        <v>×</v>
      </c>
      <c r="L13" s="222"/>
      <c r="M13" s="149" t="s">
        <v>37</v>
      </c>
    </row>
    <row r="14" spans="1:13" s="109" customFormat="1" ht="13.5" customHeight="1">
      <c r="B14" s="109" t="s">
        <v>38</v>
      </c>
      <c r="E14" s="97"/>
      <c r="G14" s="215"/>
      <c r="H14" s="216"/>
      <c r="I14" s="217"/>
      <c r="J14" s="150" t="s">
        <v>122</v>
      </c>
      <c r="K14" s="223" t="str">
        <f>IF(0&lt;COUNTIF(K29:K75,"×"),"×",IF(J75&gt;=50,IF(J75&lt;60,"○",""),""))</f>
        <v>×</v>
      </c>
      <c r="L14" s="224"/>
      <c r="M14" s="151" t="s">
        <v>123</v>
      </c>
    </row>
    <row r="15" spans="1:13" s="109" customFormat="1" ht="13.5" customHeight="1">
      <c r="B15" s="109" t="s">
        <v>38</v>
      </c>
      <c r="G15" s="218"/>
      <c r="H15" s="219"/>
      <c r="I15" s="220"/>
      <c r="J15" s="152" t="s">
        <v>120</v>
      </c>
      <c r="K15" s="225" t="str">
        <f>IF(0&lt;COUNTIF(K29:K75,"×"),"×",IF(J75&gt;=40,IF(J75&lt;50,"○",""),""))</f>
        <v>×</v>
      </c>
      <c r="L15" s="226"/>
      <c r="M15" s="153" t="s">
        <v>118</v>
      </c>
    </row>
    <row r="16" spans="1:13" s="109" customFormat="1" ht="15" customHeight="1">
      <c r="B16" s="109" t="s">
        <v>38</v>
      </c>
      <c r="G16" s="154"/>
      <c r="H16" s="154"/>
      <c r="I16" s="154"/>
      <c r="J16" s="154"/>
      <c r="K16" s="154"/>
      <c r="L16" s="154"/>
      <c r="M16" s="154"/>
    </row>
    <row r="17" spans="2:13" ht="13.5">
      <c r="B17" s="5" t="s">
        <v>38</v>
      </c>
      <c r="C17" s="94"/>
      <c r="D17" s="103"/>
      <c r="E17" s="103"/>
      <c r="F17" s="94"/>
      <c r="G17" s="211" t="s">
        <v>134</v>
      </c>
      <c r="H17" s="211"/>
      <c r="I17" s="211"/>
      <c r="J17" s="211"/>
      <c r="K17" s="211"/>
      <c r="L17" s="155"/>
      <c r="M17" s="156"/>
    </row>
    <row r="18" spans="2:13" ht="28.5" customHeight="1">
      <c r="B18" s="5" t="s">
        <v>38</v>
      </c>
      <c r="F18" s="108"/>
      <c r="G18" s="203" t="s">
        <v>116</v>
      </c>
      <c r="H18" s="204"/>
      <c r="I18" s="205"/>
      <c r="J18" s="158" t="s">
        <v>117</v>
      </c>
      <c r="K18" s="206" t="str">
        <f>IF(0&lt;COUNTIF(L29:L75,"×"),"×",IF(J75&gt;=20,"○","×"))</f>
        <v>×</v>
      </c>
      <c r="L18" s="207"/>
      <c r="M18" s="157" t="s">
        <v>136</v>
      </c>
    </row>
    <row r="19" spans="2:13" s="23" customFormat="1" ht="13.5" customHeight="1">
      <c r="B19" s="5" t="s">
        <v>38</v>
      </c>
      <c r="E19" s="113"/>
      <c r="F19" s="113"/>
      <c r="G19" s="212" t="s">
        <v>119</v>
      </c>
      <c r="H19" s="213"/>
      <c r="I19" s="214"/>
      <c r="J19" s="148" t="s">
        <v>117</v>
      </c>
      <c r="K19" s="221" t="str">
        <f>IF(0&lt;COUNTIF(L29:L75,"×"),"×",IF(J75&gt;=40,"○",IF(J75&lt;20,"×","")))</f>
        <v>×</v>
      </c>
      <c r="L19" s="222"/>
      <c r="M19" s="149" t="s">
        <v>137</v>
      </c>
    </row>
    <row r="20" spans="2:13" ht="13.5" customHeight="1">
      <c r="B20" s="5" t="s">
        <v>38</v>
      </c>
      <c r="G20" s="215"/>
      <c r="H20" s="216"/>
      <c r="I20" s="217"/>
      <c r="J20" s="150" t="s">
        <v>140</v>
      </c>
      <c r="K20" s="223" t="str">
        <f>IF(0&lt;COUNTIF(L29:L75,"×"),"×",IF(J75&gt;=30,IF(J75&lt;40,"○",""),""))</f>
        <v>×</v>
      </c>
      <c r="L20" s="224"/>
      <c r="M20" s="151" t="s">
        <v>138</v>
      </c>
    </row>
    <row r="21" spans="2:13" ht="13.5" customHeight="1">
      <c r="B21" s="5" t="s">
        <v>38</v>
      </c>
      <c r="G21" s="218"/>
      <c r="H21" s="219"/>
      <c r="I21" s="220"/>
      <c r="J21" s="152" t="s">
        <v>121</v>
      </c>
      <c r="K21" s="225" t="str">
        <f>IF(0&lt;COUNTIF(L29:L75,"×"),"×",IF(J75&gt;=20,IF(J75&lt;30,"○",""),""))</f>
        <v>×</v>
      </c>
      <c r="L21" s="226"/>
      <c r="M21" s="153" t="s">
        <v>139</v>
      </c>
    </row>
    <row r="22" spans="2:13" ht="14.1" customHeight="1">
      <c r="B22" s="5" t="s">
        <v>38</v>
      </c>
      <c r="D22" s="23"/>
      <c r="J22" s="114"/>
      <c r="K22" s="115"/>
      <c r="L22" s="115"/>
      <c r="M22" s="115"/>
    </row>
    <row r="23" spans="2:13" ht="14.45" customHeight="1">
      <c r="B23" s="5" t="s">
        <v>38</v>
      </c>
      <c r="D23" s="227"/>
      <c r="E23" s="227"/>
      <c r="F23" s="227"/>
      <c r="G23" s="227"/>
      <c r="H23" s="227"/>
      <c r="I23" s="227"/>
      <c r="J23" s="228"/>
      <c r="K23" s="228"/>
      <c r="L23" s="160"/>
      <c r="M23" s="115"/>
    </row>
    <row r="24" spans="2:13" ht="18" customHeight="1">
      <c r="B24" s="5" t="s">
        <v>38</v>
      </c>
      <c r="G24" s="174"/>
      <c r="H24" s="174"/>
      <c r="I24" s="174"/>
      <c r="J24" s="244" t="s">
        <v>185</v>
      </c>
      <c r="K24" s="245"/>
      <c r="L24" s="245"/>
      <c r="M24" s="246"/>
    </row>
    <row r="25" spans="2:13" ht="18" customHeight="1">
      <c r="B25" s="5" t="s">
        <v>38</v>
      </c>
      <c r="G25" s="174"/>
      <c r="H25" s="174"/>
      <c r="I25" s="174"/>
      <c r="J25" s="247"/>
      <c r="K25" s="248"/>
      <c r="L25" s="248"/>
      <c r="M25" s="249"/>
    </row>
    <row r="26" spans="2:13" ht="18.600000000000001" customHeight="1">
      <c r="B26" s="5" t="s">
        <v>38</v>
      </c>
      <c r="E26" s="107"/>
      <c r="F26" s="107"/>
      <c r="J26" s="232"/>
      <c r="K26" s="232"/>
      <c r="L26" s="232"/>
      <c r="M26" s="232"/>
    </row>
    <row r="27" spans="2:13" ht="14.1" customHeight="1">
      <c r="B27" s="5" t="s">
        <v>38</v>
      </c>
      <c r="C27" s="233" t="s">
        <v>35</v>
      </c>
      <c r="D27" s="233"/>
    </row>
    <row r="28" spans="2:13" ht="16.5" customHeight="1">
      <c r="B28" s="5" t="s">
        <v>38</v>
      </c>
      <c r="C28" s="176" t="s">
        <v>19</v>
      </c>
      <c r="D28" s="177"/>
      <c r="E28" s="177"/>
      <c r="F28" s="178"/>
      <c r="G28" s="3" t="s">
        <v>18</v>
      </c>
      <c r="H28" s="3"/>
      <c r="I28" s="3" t="s">
        <v>20</v>
      </c>
      <c r="J28" s="3" t="s">
        <v>1</v>
      </c>
      <c r="K28" s="3" t="s">
        <v>141</v>
      </c>
      <c r="L28" s="3" t="s">
        <v>142</v>
      </c>
      <c r="M28" s="4" t="s">
        <v>17</v>
      </c>
    </row>
    <row r="29" spans="2:13" ht="13.5">
      <c r="B29" s="5" t="s">
        <v>38</v>
      </c>
      <c r="C29" s="117" t="s">
        <v>48</v>
      </c>
      <c r="D29" s="234" t="s">
        <v>146</v>
      </c>
      <c r="E29" s="235"/>
      <c r="F29" s="236"/>
      <c r="G29" s="118" t="s">
        <v>127</v>
      </c>
      <c r="H29" s="118" t="s">
        <v>126</v>
      </c>
      <c r="I29" s="118">
        <f>H29*1</f>
        <v>2</v>
      </c>
      <c r="J29" s="165"/>
      <c r="K29" s="119"/>
      <c r="L29" s="119"/>
      <c r="M29" s="98"/>
    </row>
    <row r="30" spans="2:13" ht="13.5">
      <c r="C30" s="120" t="s">
        <v>48</v>
      </c>
      <c r="D30" s="229" t="s">
        <v>147</v>
      </c>
      <c r="E30" s="230"/>
      <c r="F30" s="231"/>
      <c r="G30" s="121" t="s">
        <v>126</v>
      </c>
      <c r="H30" s="121" t="s">
        <v>126</v>
      </c>
      <c r="I30" s="121">
        <f>H30*1</f>
        <v>2</v>
      </c>
      <c r="J30" s="166"/>
      <c r="K30" s="122"/>
      <c r="L30" s="122"/>
      <c r="M30" s="99"/>
    </row>
    <row r="31" spans="2:13" ht="13.5">
      <c r="C31" s="120" t="s">
        <v>48</v>
      </c>
      <c r="D31" s="229" t="s">
        <v>148</v>
      </c>
      <c r="E31" s="230"/>
      <c r="F31" s="231"/>
      <c r="G31" s="121" t="s">
        <v>127</v>
      </c>
      <c r="H31" s="121" t="s">
        <v>126</v>
      </c>
      <c r="I31" s="121">
        <f t="shared" ref="I31:I32" si="0">H31*1</f>
        <v>2</v>
      </c>
      <c r="J31" s="166"/>
      <c r="K31" s="122"/>
      <c r="L31" s="122"/>
      <c r="M31" s="99"/>
    </row>
    <row r="32" spans="2:13" ht="13.5">
      <c r="C32" s="120" t="s">
        <v>48</v>
      </c>
      <c r="D32" s="229" t="s">
        <v>149</v>
      </c>
      <c r="E32" s="230"/>
      <c r="F32" s="231"/>
      <c r="G32" s="121" t="s">
        <v>126</v>
      </c>
      <c r="H32" s="121" t="s">
        <v>126</v>
      </c>
      <c r="I32" s="121">
        <f t="shared" si="0"/>
        <v>2</v>
      </c>
      <c r="J32" s="166"/>
      <c r="K32" s="122"/>
      <c r="L32" s="122"/>
      <c r="M32" s="99"/>
    </row>
    <row r="33" spans="2:13" ht="13.5">
      <c r="C33" s="120" t="s">
        <v>48</v>
      </c>
      <c r="D33" s="229" t="s">
        <v>150</v>
      </c>
      <c r="E33" s="230"/>
      <c r="F33" s="231"/>
      <c r="G33" s="121" t="s">
        <v>126</v>
      </c>
      <c r="H33" s="121" t="s">
        <v>126</v>
      </c>
      <c r="I33" s="121">
        <f>H33*1</f>
        <v>2</v>
      </c>
      <c r="J33" s="166"/>
      <c r="K33" s="122"/>
      <c r="L33" s="122"/>
      <c r="M33" s="99"/>
    </row>
    <row r="34" spans="2:13" s="97" customFormat="1" ht="15" customHeight="1">
      <c r="B34" s="97" t="s">
        <v>38</v>
      </c>
      <c r="C34" s="237" t="s">
        <v>0</v>
      </c>
      <c r="D34" s="238"/>
      <c r="E34" s="238"/>
      <c r="F34" s="238"/>
      <c r="G34" s="239"/>
      <c r="H34" s="159"/>
      <c r="I34" s="126">
        <f>SUM(I29:I33)</f>
        <v>10</v>
      </c>
      <c r="J34" s="127">
        <f>SUM(J29:J33)</f>
        <v>0</v>
      </c>
      <c r="K34" s="128" t="str">
        <f>IF(J34&gt;=7,"○","×")</f>
        <v>×</v>
      </c>
      <c r="L34" s="128" t="str">
        <f>IF(J34&gt;=3,"○","×")</f>
        <v>×</v>
      </c>
      <c r="M34" s="169" t="s">
        <v>186</v>
      </c>
    </row>
    <row r="35" spans="2:13" ht="13.5">
      <c r="B35" s="5" t="s">
        <v>38</v>
      </c>
      <c r="C35" s="117" t="s">
        <v>47</v>
      </c>
      <c r="D35" s="234" t="s">
        <v>153</v>
      </c>
      <c r="E35" s="235"/>
      <c r="F35" s="236"/>
      <c r="G35" s="118" t="s">
        <v>126</v>
      </c>
      <c r="H35" s="118" t="s">
        <v>126</v>
      </c>
      <c r="I35" s="118">
        <f t="shared" ref="I35:I43" si="1">H35*1</f>
        <v>2</v>
      </c>
      <c r="J35" s="165"/>
      <c r="K35" s="119"/>
      <c r="L35" s="129"/>
      <c r="M35" s="101"/>
    </row>
    <row r="36" spans="2:13" ht="13.5">
      <c r="C36" s="120" t="s">
        <v>47</v>
      </c>
      <c r="D36" s="229" t="s">
        <v>154</v>
      </c>
      <c r="E36" s="230"/>
      <c r="F36" s="231"/>
      <c r="G36" s="121" t="s">
        <v>126</v>
      </c>
      <c r="H36" s="121" t="s">
        <v>126</v>
      </c>
      <c r="I36" s="121">
        <f t="shared" si="1"/>
        <v>2</v>
      </c>
      <c r="J36" s="166"/>
      <c r="K36" s="122"/>
      <c r="L36" s="122"/>
      <c r="M36" s="99"/>
    </row>
    <row r="37" spans="2:13" ht="13.5">
      <c r="C37" s="120" t="s">
        <v>47</v>
      </c>
      <c r="D37" s="229" t="s">
        <v>155</v>
      </c>
      <c r="E37" s="230"/>
      <c r="F37" s="231"/>
      <c r="G37" s="121" t="s">
        <v>127</v>
      </c>
      <c r="H37" s="121" t="s">
        <v>126</v>
      </c>
      <c r="I37" s="121">
        <f t="shared" si="1"/>
        <v>2</v>
      </c>
      <c r="J37" s="166"/>
      <c r="K37" s="122"/>
      <c r="L37" s="122"/>
      <c r="M37" s="99"/>
    </row>
    <row r="38" spans="2:13" ht="13.5">
      <c r="C38" s="120" t="s">
        <v>47</v>
      </c>
      <c r="D38" s="229" t="s">
        <v>156</v>
      </c>
      <c r="E38" s="230"/>
      <c r="F38" s="231"/>
      <c r="G38" s="121" t="s">
        <v>127</v>
      </c>
      <c r="H38" s="121" t="s">
        <v>126</v>
      </c>
      <c r="I38" s="121">
        <f t="shared" si="1"/>
        <v>2</v>
      </c>
      <c r="J38" s="166"/>
      <c r="K38" s="122"/>
      <c r="L38" s="122"/>
      <c r="M38" s="99"/>
    </row>
    <row r="39" spans="2:13" ht="13.5">
      <c r="C39" s="120" t="s">
        <v>47</v>
      </c>
      <c r="D39" s="229" t="s">
        <v>157</v>
      </c>
      <c r="E39" s="230"/>
      <c r="F39" s="231"/>
      <c r="G39" s="121" t="s">
        <v>126</v>
      </c>
      <c r="H39" s="121" t="s">
        <v>126</v>
      </c>
      <c r="I39" s="121">
        <f t="shared" si="1"/>
        <v>2</v>
      </c>
      <c r="J39" s="166"/>
      <c r="K39" s="122"/>
      <c r="L39" s="122"/>
      <c r="M39" s="99"/>
    </row>
    <row r="40" spans="2:13" ht="13.5">
      <c r="C40" s="120" t="s">
        <v>47</v>
      </c>
      <c r="D40" s="229" t="s">
        <v>158</v>
      </c>
      <c r="E40" s="230"/>
      <c r="F40" s="231"/>
      <c r="G40" s="121" t="s">
        <v>128</v>
      </c>
      <c r="H40" s="121" t="s">
        <v>126</v>
      </c>
      <c r="I40" s="121">
        <f t="shared" si="1"/>
        <v>2</v>
      </c>
      <c r="J40" s="166"/>
      <c r="K40" s="122"/>
      <c r="L40" s="122"/>
      <c r="M40" s="99"/>
    </row>
    <row r="41" spans="2:13" ht="13.5">
      <c r="C41" s="120" t="s">
        <v>47</v>
      </c>
      <c r="D41" s="229" t="s">
        <v>129</v>
      </c>
      <c r="E41" s="230"/>
      <c r="F41" s="231"/>
      <c r="G41" s="121" t="s">
        <v>126</v>
      </c>
      <c r="H41" s="121" t="s">
        <v>126</v>
      </c>
      <c r="I41" s="121">
        <f t="shared" si="1"/>
        <v>2</v>
      </c>
      <c r="J41" s="166"/>
      <c r="K41" s="122"/>
      <c r="L41" s="122"/>
      <c r="M41" s="99"/>
    </row>
    <row r="42" spans="2:13" ht="13.5">
      <c r="C42" s="120" t="s">
        <v>47</v>
      </c>
      <c r="D42" s="229" t="s">
        <v>130</v>
      </c>
      <c r="E42" s="230"/>
      <c r="F42" s="231"/>
      <c r="G42" s="121" t="s">
        <v>126</v>
      </c>
      <c r="H42" s="121" t="s">
        <v>126</v>
      </c>
      <c r="I42" s="121">
        <f t="shared" si="1"/>
        <v>2</v>
      </c>
      <c r="J42" s="166"/>
      <c r="K42" s="122"/>
      <c r="L42" s="122"/>
      <c r="M42" s="99"/>
    </row>
    <row r="43" spans="2:13" ht="13.5">
      <c r="C43" s="120" t="s">
        <v>47</v>
      </c>
      <c r="D43" s="229" t="s">
        <v>159</v>
      </c>
      <c r="E43" s="230"/>
      <c r="F43" s="231"/>
      <c r="G43" s="121" t="s">
        <v>128</v>
      </c>
      <c r="H43" s="121" t="s">
        <v>126</v>
      </c>
      <c r="I43" s="121">
        <f t="shared" si="1"/>
        <v>2</v>
      </c>
      <c r="J43" s="166"/>
      <c r="K43" s="122"/>
      <c r="L43" s="122"/>
      <c r="M43" s="99"/>
    </row>
    <row r="44" spans="2:13" s="97" customFormat="1" ht="15" customHeight="1">
      <c r="B44" s="97" t="s">
        <v>38</v>
      </c>
      <c r="C44" s="237" t="s">
        <v>0</v>
      </c>
      <c r="D44" s="238"/>
      <c r="E44" s="238"/>
      <c r="F44" s="238"/>
      <c r="G44" s="239"/>
      <c r="H44" s="159"/>
      <c r="I44" s="126">
        <f>SUM(I35:I43)</f>
        <v>18</v>
      </c>
      <c r="J44" s="131">
        <f>SUM(J35:J43)</f>
        <v>0</v>
      </c>
      <c r="K44" s="128" t="str">
        <f>IF(J44&gt;=7,"○","×")</f>
        <v>×</v>
      </c>
      <c r="L44" s="128"/>
      <c r="M44" s="170" t="s">
        <v>187</v>
      </c>
    </row>
    <row r="45" spans="2:13" ht="13.5">
      <c r="B45" s="5" t="s">
        <v>38</v>
      </c>
      <c r="C45" s="117" t="s">
        <v>46</v>
      </c>
      <c r="D45" s="234" t="s">
        <v>160</v>
      </c>
      <c r="E45" s="235"/>
      <c r="F45" s="236"/>
      <c r="G45" s="118" t="s">
        <v>126</v>
      </c>
      <c r="H45" s="118" t="s">
        <v>126</v>
      </c>
      <c r="I45" s="118">
        <f t="shared" ref="I45" si="2">H45*1</f>
        <v>2</v>
      </c>
      <c r="J45" s="165"/>
      <c r="K45" s="119"/>
      <c r="L45" s="129"/>
      <c r="M45" s="101"/>
    </row>
    <row r="46" spans="2:13" s="97" customFormat="1" ht="15" customHeight="1">
      <c r="B46" s="97" t="s">
        <v>38</v>
      </c>
      <c r="C46" s="237" t="s">
        <v>0</v>
      </c>
      <c r="D46" s="238"/>
      <c r="E46" s="238"/>
      <c r="F46" s="238"/>
      <c r="G46" s="239"/>
      <c r="H46" s="159"/>
      <c r="I46" s="126">
        <f>SUM(I45:I45)</f>
        <v>2</v>
      </c>
      <c r="J46" s="131">
        <f>SUM(J45:J45)</f>
        <v>0</v>
      </c>
      <c r="K46" s="128" t="str">
        <f>IF(J46&gt;=2,"○","×")</f>
        <v>×</v>
      </c>
      <c r="L46" s="128"/>
      <c r="M46" s="170" t="s">
        <v>188</v>
      </c>
    </row>
    <row r="47" spans="2:13" ht="13.5">
      <c r="B47" s="5" t="s">
        <v>38</v>
      </c>
      <c r="C47" s="117" t="s">
        <v>45</v>
      </c>
      <c r="D47" s="234" t="s">
        <v>161</v>
      </c>
      <c r="E47" s="235"/>
      <c r="F47" s="236"/>
      <c r="G47" s="118" t="s">
        <v>126</v>
      </c>
      <c r="H47" s="118" t="s">
        <v>126</v>
      </c>
      <c r="I47" s="118">
        <f t="shared" ref="I47" si="3">H47*1</f>
        <v>2</v>
      </c>
      <c r="J47" s="165"/>
      <c r="K47" s="119"/>
      <c r="L47" s="129"/>
      <c r="M47" s="101"/>
    </row>
    <row r="48" spans="2:13" s="97" customFormat="1" ht="15" customHeight="1">
      <c r="B48" s="97" t="s">
        <v>38</v>
      </c>
      <c r="C48" s="237" t="s">
        <v>0</v>
      </c>
      <c r="D48" s="238"/>
      <c r="E48" s="238"/>
      <c r="F48" s="238"/>
      <c r="G48" s="239"/>
      <c r="H48" s="159"/>
      <c r="I48" s="126">
        <f>SUM(I47:I47)</f>
        <v>2</v>
      </c>
      <c r="J48" s="131">
        <f>SUM(J47:J47)</f>
        <v>0</v>
      </c>
      <c r="K48" s="128" t="str">
        <f>IF(J48&gt;=2,"○","×")</f>
        <v>×</v>
      </c>
      <c r="L48" s="128" t="str">
        <f>IF(SUM(J44,J46,J48)&gt;=2,"○","×")</f>
        <v>×</v>
      </c>
      <c r="M48" s="170" t="s">
        <v>189</v>
      </c>
    </row>
    <row r="49" spans="2:13" ht="13.5">
      <c r="B49" s="5" t="s">
        <v>38</v>
      </c>
      <c r="C49" s="132" t="s">
        <v>44</v>
      </c>
      <c r="D49" s="234" t="s">
        <v>162</v>
      </c>
      <c r="E49" s="235"/>
      <c r="F49" s="236"/>
      <c r="G49" s="118" t="s">
        <v>126</v>
      </c>
      <c r="H49" s="118" t="s">
        <v>126</v>
      </c>
      <c r="I49" s="118">
        <f>H49*1</f>
        <v>2</v>
      </c>
      <c r="J49" s="166"/>
      <c r="K49" s="119"/>
      <c r="L49" s="129"/>
      <c r="M49" s="101"/>
    </row>
    <row r="50" spans="2:13" ht="13.5">
      <c r="C50" s="133" t="s">
        <v>44</v>
      </c>
      <c r="D50" s="229" t="s">
        <v>163</v>
      </c>
      <c r="E50" s="230"/>
      <c r="F50" s="231"/>
      <c r="G50" s="121" t="s">
        <v>126</v>
      </c>
      <c r="H50" s="121" t="s">
        <v>126</v>
      </c>
      <c r="I50" s="121">
        <f>H50*1</f>
        <v>2</v>
      </c>
      <c r="J50" s="167"/>
      <c r="K50" s="122"/>
      <c r="L50" s="122"/>
      <c r="M50" s="99"/>
    </row>
    <row r="51" spans="2:13" s="97" customFormat="1" ht="15" customHeight="1">
      <c r="B51" s="97" t="s">
        <v>38</v>
      </c>
      <c r="C51" s="237" t="s">
        <v>0</v>
      </c>
      <c r="D51" s="238"/>
      <c r="E51" s="238"/>
      <c r="F51" s="238"/>
      <c r="G51" s="239"/>
      <c r="H51" s="159"/>
      <c r="I51" s="126">
        <f>SUM(I49:I50)</f>
        <v>4</v>
      </c>
      <c r="J51" s="131">
        <f>SUM(J49:J50)</f>
        <v>0</v>
      </c>
      <c r="K51" s="128" t="str">
        <f>IF(J51&gt;=4,"○","×")</f>
        <v>×</v>
      </c>
      <c r="L51" s="128"/>
      <c r="M51" s="170" t="s">
        <v>190</v>
      </c>
    </row>
    <row r="52" spans="2:13" ht="13.5">
      <c r="B52" s="5" t="s">
        <v>38</v>
      </c>
      <c r="C52" s="132" t="s">
        <v>43</v>
      </c>
      <c r="D52" s="234" t="s">
        <v>164</v>
      </c>
      <c r="E52" s="235"/>
      <c r="F52" s="236"/>
      <c r="G52" s="118" t="s">
        <v>126</v>
      </c>
      <c r="H52" s="118" t="s">
        <v>126</v>
      </c>
      <c r="I52" s="118">
        <f t="shared" ref="I52:I53" si="4">H52*1</f>
        <v>2</v>
      </c>
      <c r="J52" s="165"/>
      <c r="K52" s="119"/>
      <c r="L52" s="129"/>
      <c r="M52" s="101"/>
    </row>
    <row r="53" spans="2:13" ht="13.5">
      <c r="C53" s="133" t="s">
        <v>43</v>
      </c>
      <c r="D53" s="229" t="s">
        <v>165</v>
      </c>
      <c r="E53" s="230"/>
      <c r="F53" s="231"/>
      <c r="G53" s="121" t="s">
        <v>128</v>
      </c>
      <c r="H53" s="121" t="s">
        <v>126</v>
      </c>
      <c r="I53" s="121">
        <f t="shared" si="4"/>
        <v>2</v>
      </c>
      <c r="J53" s="166"/>
      <c r="K53" s="122"/>
      <c r="L53" s="122"/>
      <c r="M53" s="99"/>
    </row>
    <row r="54" spans="2:13" s="97" customFormat="1" ht="15" customHeight="1">
      <c r="B54" s="97" t="s">
        <v>38</v>
      </c>
      <c r="C54" s="237" t="s">
        <v>0</v>
      </c>
      <c r="D54" s="238"/>
      <c r="E54" s="238"/>
      <c r="F54" s="238"/>
      <c r="G54" s="239"/>
      <c r="H54" s="159"/>
      <c r="I54" s="126">
        <f>SUM(I52:I53)</f>
        <v>4</v>
      </c>
      <c r="J54" s="131">
        <f>SUM(J52:J53)</f>
        <v>0</v>
      </c>
      <c r="K54" s="128" t="str">
        <f>IF(J54&gt;=3,"○","×")</f>
        <v>×</v>
      </c>
      <c r="L54" s="128"/>
      <c r="M54" s="170" t="s">
        <v>191</v>
      </c>
    </row>
    <row r="55" spans="2:13" ht="13.5">
      <c r="B55" s="5" t="s">
        <v>38</v>
      </c>
      <c r="C55" s="132" t="s">
        <v>42</v>
      </c>
      <c r="D55" s="234" t="s">
        <v>166</v>
      </c>
      <c r="E55" s="235"/>
      <c r="F55" s="236"/>
      <c r="G55" s="118" t="s">
        <v>128</v>
      </c>
      <c r="H55" s="118" t="s">
        <v>126</v>
      </c>
      <c r="I55" s="118">
        <f t="shared" ref="I55:I57" si="5">H55*1</f>
        <v>2</v>
      </c>
      <c r="J55" s="165"/>
      <c r="K55" s="119"/>
      <c r="L55" s="129"/>
      <c r="M55" s="101"/>
    </row>
    <row r="56" spans="2:13" ht="13.5">
      <c r="C56" s="133" t="s">
        <v>42</v>
      </c>
      <c r="D56" s="229" t="s">
        <v>167</v>
      </c>
      <c r="E56" s="230"/>
      <c r="F56" s="231"/>
      <c r="G56" s="121" t="s">
        <v>128</v>
      </c>
      <c r="H56" s="121" t="s">
        <v>126</v>
      </c>
      <c r="I56" s="121">
        <f t="shared" si="5"/>
        <v>2</v>
      </c>
      <c r="J56" s="166"/>
      <c r="K56" s="122"/>
      <c r="L56" s="122"/>
      <c r="M56" s="99"/>
    </row>
    <row r="57" spans="2:13" ht="13.5">
      <c r="C57" s="133" t="s">
        <v>42</v>
      </c>
      <c r="D57" s="229" t="s">
        <v>168</v>
      </c>
      <c r="E57" s="230"/>
      <c r="F57" s="231"/>
      <c r="G57" s="121" t="s">
        <v>126</v>
      </c>
      <c r="H57" s="121" t="s">
        <v>126</v>
      </c>
      <c r="I57" s="121">
        <f t="shared" si="5"/>
        <v>2</v>
      </c>
      <c r="J57" s="166"/>
      <c r="K57" s="122"/>
      <c r="L57" s="122"/>
      <c r="M57" s="99"/>
    </row>
    <row r="58" spans="2:13" s="97" customFormat="1" ht="15" customHeight="1">
      <c r="B58" s="97" t="s">
        <v>38</v>
      </c>
      <c r="C58" s="237" t="s">
        <v>0</v>
      </c>
      <c r="D58" s="238"/>
      <c r="E58" s="238"/>
      <c r="F58" s="238"/>
      <c r="G58" s="239"/>
      <c r="H58" s="159"/>
      <c r="I58" s="126">
        <f>SUM(I55:I57)</f>
        <v>6</v>
      </c>
      <c r="J58" s="131">
        <f>SUM(J55:J57)</f>
        <v>0</v>
      </c>
      <c r="K58" s="128" t="str">
        <f>IF(J58&gt;=2,"○","×")</f>
        <v>×</v>
      </c>
      <c r="L58" s="128" t="str">
        <f>IF(SUM(J51,J54,J58)&gt;=3,"○","×")</f>
        <v>×</v>
      </c>
      <c r="M58" s="170" t="s">
        <v>192</v>
      </c>
    </row>
    <row r="59" spans="2:13" ht="13.5">
      <c r="B59" s="5" t="s">
        <v>38</v>
      </c>
      <c r="C59" s="117" t="s">
        <v>41</v>
      </c>
      <c r="D59" s="234" t="s">
        <v>169</v>
      </c>
      <c r="E59" s="235"/>
      <c r="F59" s="236"/>
      <c r="G59" s="118" t="s">
        <v>128</v>
      </c>
      <c r="H59" s="118" t="s">
        <v>126</v>
      </c>
      <c r="I59" s="118">
        <f t="shared" ref="I59" si="6">H59*1</f>
        <v>2</v>
      </c>
      <c r="J59" s="165"/>
      <c r="K59" s="119"/>
      <c r="L59" s="129"/>
      <c r="M59" s="101"/>
    </row>
    <row r="60" spans="2:13" s="97" customFormat="1" ht="15" customHeight="1">
      <c r="B60" s="97" t="s">
        <v>38</v>
      </c>
      <c r="C60" s="237" t="s">
        <v>0</v>
      </c>
      <c r="D60" s="238"/>
      <c r="E60" s="238"/>
      <c r="F60" s="238"/>
      <c r="G60" s="239"/>
      <c r="H60" s="159"/>
      <c r="I60" s="126">
        <f>SUM(I59:I59)</f>
        <v>2</v>
      </c>
      <c r="J60" s="131">
        <f>SUM(J59:J59)</f>
        <v>0</v>
      </c>
      <c r="K60" s="128" t="str">
        <f>IF(J60&gt;=2,"○","×")</f>
        <v>×</v>
      </c>
      <c r="L60" s="128" t="str">
        <f>IF(J60&gt;=1,"○","×")</f>
        <v>×</v>
      </c>
      <c r="M60" s="170" t="s">
        <v>193</v>
      </c>
    </row>
    <row r="61" spans="2:13" ht="13.5">
      <c r="B61" s="5" t="s">
        <v>38</v>
      </c>
      <c r="C61" s="117" t="s">
        <v>40</v>
      </c>
      <c r="D61" s="234" t="s">
        <v>170</v>
      </c>
      <c r="E61" s="235"/>
      <c r="F61" s="236"/>
      <c r="G61" s="118" t="s">
        <v>128</v>
      </c>
      <c r="H61" s="118" t="s">
        <v>126</v>
      </c>
      <c r="I61" s="118">
        <f t="shared" ref="I61" si="7">H61*1</f>
        <v>2</v>
      </c>
      <c r="J61" s="165"/>
      <c r="K61" s="119"/>
      <c r="L61" s="129"/>
      <c r="M61" s="101"/>
    </row>
    <row r="62" spans="2:13" ht="13.5">
      <c r="B62" s="5" t="s">
        <v>38</v>
      </c>
      <c r="C62" s="176" t="s">
        <v>0</v>
      </c>
      <c r="D62" s="177"/>
      <c r="E62" s="177"/>
      <c r="F62" s="177"/>
      <c r="G62" s="178"/>
      <c r="H62" s="57"/>
      <c r="I62" s="134">
        <f>SUM(I61:I61)</f>
        <v>2</v>
      </c>
      <c r="J62" s="131">
        <f>SUM(J61:J61)</f>
        <v>0</v>
      </c>
      <c r="K62" s="135" t="str">
        <f>IF(J62&gt;=1,"○","×")</f>
        <v>×</v>
      </c>
      <c r="L62" s="135" t="str">
        <f>IF(J62&gt;=1,"○","×")</f>
        <v>×</v>
      </c>
      <c r="M62" s="170" t="s">
        <v>194</v>
      </c>
    </row>
    <row r="63" spans="2:13" ht="13.5">
      <c r="B63" s="5" t="s">
        <v>38</v>
      </c>
      <c r="C63" s="136" t="s">
        <v>39</v>
      </c>
      <c r="D63" s="234" t="s">
        <v>171</v>
      </c>
      <c r="E63" s="235"/>
      <c r="F63" s="236"/>
      <c r="G63" s="118" t="s">
        <v>126</v>
      </c>
      <c r="H63" s="118" t="s">
        <v>126</v>
      </c>
      <c r="I63" s="118">
        <f t="shared" ref="I63:I72" si="8">H63*1</f>
        <v>2</v>
      </c>
      <c r="J63" s="165"/>
      <c r="K63" s="119"/>
      <c r="L63" s="129"/>
      <c r="M63" s="101"/>
    </row>
    <row r="64" spans="2:13" ht="13.5">
      <c r="C64" s="120" t="s">
        <v>39</v>
      </c>
      <c r="D64" s="229" t="s">
        <v>172</v>
      </c>
      <c r="E64" s="230"/>
      <c r="F64" s="231"/>
      <c r="G64" s="121" t="s">
        <v>126</v>
      </c>
      <c r="H64" s="121" t="s">
        <v>126</v>
      </c>
      <c r="I64" s="121">
        <f t="shared" si="8"/>
        <v>2</v>
      </c>
      <c r="J64" s="166"/>
      <c r="K64" s="122"/>
      <c r="L64" s="122"/>
      <c r="M64" s="99"/>
    </row>
    <row r="65" spans="2:13" ht="13.5">
      <c r="C65" s="120" t="s">
        <v>39</v>
      </c>
      <c r="D65" s="229" t="s">
        <v>173</v>
      </c>
      <c r="E65" s="230"/>
      <c r="F65" s="231"/>
      <c r="G65" s="121" t="s">
        <v>127</v>
      </c>
      <c r="H65" s="121" t="s">
        <v>126</v>
      </c>
      <c r="I65" s="121">
        <f t="shared" si="8"/>
        <v>2</v>
      </c>
      <c r="J65" s="166"/>
      <c r="K65" s="122"/>
      <c r="L65" s="122"/>
      <c r="M65" s="99"/>
    </row>
    <row r="66" spans="2:13" ht="13.5">
      <c r="C66" s="130" t="s">
        <v>39</v>
      </c>
      <c r="D66" s="229" t="s">
        <v>174</v>
      </c>
      <c r="E66" s="230"/>
      <c r="F66" s="231"/>
      <c r="G66" s="123" t="s">
        <v>126</v>
      </c>
      <c r="H66" s="123" t="s">
        <v>126</v>
      </c>
      <c r="I66" s="121">
        <f t="shared" si="8"/>
        <v>2</v>
      </c>
      <c r="J66" s="168"/>
      <c r="K66" s="124"/>
      <c r="L66" s="124"/>
      <c r="M66" s="100"/>
    </row>
    <row r="67" spans="2:13" ht="13.5">
      <c r="C67" s="120" t="s">
        <v>39</v>
      </c>
      <c r="D67" s="229" t="s">
        <v>175</v>
      </c>
      <c r="E67" s="230"/>
      <c r="F67" s="231"/>
      <c r="G67" s="121" t="s">
        <v>126</v>
      </c>
      <c r="H67" s="121" t="s">
        <v>126</v>
      </c>
      <c r="I67" s="121">
        <f t="shared" si="8"/>
        <v>2</v>
      </c>
      <c r="J67" s="166"/>
      <c r="K67" s="122"/>
      <c r="L67" s="122"/>
      <c r="M67" s="99"/>
    </row>
    <row r="68" spans="2:13" ht="13.5">
      <c r="C68" s="130" t="s">
        <v>39</v>
      </c>
      <c r="D68" s="229" t="s">
        <v>176</v>
      </c>
      <c r="E68" s="230"/>
      <c r="F68" s="231"/>
      <c r="G68" s="123" t="s">
        <v>128</v>
      </c>
      <c r="H68" s="123" t="s">
        <v>126</v>
      </c>
      <c r="I68" s="121">
        <f t="shared" si="8"/>
        <v>2</v>
      </c>
      <c r="J68" s="168"/>
      <c r="K68" s="124"/>
      <c r="L68" s="124"/>
      <c r="M68" s="100"/>
    </row>
    <row r="69" spans="2:13" ht="13.5">
      <c r="C69" s="120" t="s">
        <v>39</v>
      </c>
      <c r="D69" s="229" t="s">
        <v>177</v>
      </c>
      <c r="E69" s="230"/>
      <c r="F69" s="231"/>
      <c r="G69" s="121" t="s">
        <v>128</v>
      </c>
      <c r="H69" s="121" t="s">
        <v>126</v>
      </c>
      <c r="I69" s="121">
        <f t="shared" si="8"/>
        <v>2</v>
      </c>
      <c r="J69" s="166"/>
      <c r="K69" s="122"/>
      <c r="L69" s="122"/>
      <c r="M69" s="99"/>
    </row>
    <row r="70" spans="2:13" ht="13.5">
      <c r="C70" s="130" t="s">
        <v>39</v>
      </c>
      <c r="D70" s="229" t="s">
        <v>178</v>
      </c>
      <c r="E70" s="230"/>
      <c r="F70" s="231"/>
      <c r="G70" s="123" t="s">
        <v>127</v>
      </c>
      <c r="H70" s="123" t="s">
        <v>126</v>
      </c>
      <c r="I70" s="121">
        <f t="shared" si="8"/>
        <v>2</v>
      </c>
      <c r="J70" s="168"/>
      <c r="K70" s="124"/>
      <c r="L70" s="124"/>
      <c r="M70" s="100"/>
    </row>
    <row r="71" spans="2:13" ht="13.5">
      <c r="C71" s="120" t="s">
        <v>39</v>
      </c>
      <c r="D71" s="229" t="s">
        <v>179</v>
      </c>
      <c r="E71" s="230"/>
      <c r="F71" s="231"/>
      <c r="G71" s="121" t="s">
        <v>126</v>
      </c>
      <c r="H71" s="121" t="s">
        <v>126</v>
      </c>
      <c r="I71" s="121">
        <f t="shared" si="8"/>
        <v>2</v>
      </c>
      <c r="J71" s="166"/>
      <c r="K71" s="122"/>
      <c r="L71" s="122"/>
      <c r="M71" s="99"/>
    </row>
    <row r="72" spans="2:13" ht="13.5">
      <c r="C72" s="130" t="s">
        <v>39</v>
      </c>
      <c r="D72" s="229" t="s">
        <v>180</v>
      </c>
      <c r="E72" s="230"/>
      <c r="F72" s="231"/>
      <c r="G72" s="123" t="s">
        <v>128</v>
      </c>
      <c r="H72" s="123" t="s">
        <v>126</v>
      </c>
      <c r="I72" s="121">
        <f t="shared" si="8"/>
        <v>2</v>
      </c>
      <c r="J72" s="168"/>
      <c r="K72" s="124"/>
      <c r="L72" s="124"/>
      <c r="M72" s="100"/>
    </row>
    <row r="73" spans="2:13" s="97" customFormat="1" ht="15" customHeight="1">
      <c r="B73" s="97" t="s">
        <v>38</v>
      </c>
      <c r="C73" s="237" t="s">
        <v>0</v>
      </c>
      <c r="D73" s="238"/>
      <c r="E73" s="238"/>
      <c r="F73" s="238"/>
      <c r="G73" s="239"/>
      <c r="H73" s="137"/>
      <c r="I73" s="137">
        <f>SUM(I63:I72)</f>
        <v>20</v>
      </c>
      <c r="J73" s="131">
        <f>SUM(J63:J72)</f>
        <v>0</v>
      </c>
      <c r="K73" s="137" t="s">
        <v>50</v>
      </c>
      <c r="L73" s="137" t="s">
        <v>50</v>
      </c>
      <c r="M73" s="96" t="s">
        <v>195</v>
      </c>
    </row>
    <row r="74" spans="2:13" s="97" customFormat="1" ht="15" customHeight="1">
      <c r="B74" s="97" t="s">
        <v>38</v>
      </c>
      <c r="C74" s="237" t="s">
        <v>27</v>
      </c>
      <c r="D74" s="238"/>
      <c r="E74" s="238"/>
      <c r="F74" s="238"/>
      <c r="G74" s="239"/>
      <c r="H74" s="138"/>
      <c r="I74" s="137">
        <f>SUM(I62,I60,I58,I54,I51,I48,I46,I44,I34)</f>
        <v>50</v>
      </c>
      <c r="J74" s="131">
        <f>SUM(J62,J60,J58,J54,J51,J48,J46,J44,J34)</f>
        <v>0</v>
      </c>
      <c r="K74" s="128" t="str">
        <f>IF(J74&gt;=30,"○","×")</f>
        <v>×</v>
      </c>
      <c r="L74" s="128" t="str">
        <f>IF(J74&gt;=10,"○","×")</f>
        <v>×</v>
      </c>
      <c r="M74" s="171" t="s">
        <v>196</v>
      </c>
    </row>
    <row r="75" spans="2:13" s="97" customFormat="1" ht="15" customHeight="1">
      <c r="B75" s="97" t="s">
        <v>38</v>
      </c>
      <c r="C75" s="237" t="s">
        <v>34</v>
      </c>
      <c r="D75" s="238"/>
      <c r="E75" s="238"/>
      <c r="F75" s="238"/>
      <c r="G75" s="239"/>
      <c r="H75" s="128"/>
      <c r="I75" s="137">
        <f>SUM(I73:I74)</f>
        <v>70</v>
      </c>
      <c r="J75" s="131">
        <f>SUM(J73:J74)</f>
        <v>0</v>
      </c>
      <c r="K75" s="128" t="str">
        <f>IF(J75&gt;=40,"○","×")</f>
        <v>×</v>
      </c>
      <c r="L75" s="128" t="str">
        <f>IF(J75&gt;=20,"○","×")</f>
        <v>×</v>
      </c>
      <c r="M75" s="171" t="s">
        <v>197</v>
      </c>
    </row>
    <row r="76" spans="2:13" ht="13.5">
      <c r="B76" s="5" t="s">
        <v>38</v>
      </c>
      <c r="C76" s="94"/>
      <c r="D76" s="103"/>
      <c r="E76" s="103"/>
      <c r="F76" s="94"/>
      <c r="G76" s="112"/>
      <c r="H76" s="112"/>
      <c r="I76" s="139"/>
      <c r="J76" s="140"/>
      <c r="K76" s="141"/>
      <c r="L76" s="141"/>
      <c r="M76" s="95"/>
    </row>
    <row r="77" spans="2:13" ht="11.25" customHeight="1">
      <c r="B77" s="5" t="s">
        <v>38</v>
      </c>
    </row>
  </sheetData>
  <sheetProtection sheet="1"/>
  <mergeCells count="84">
    <mergeCell ref="J2:J3"/>
    <mergeCell ref="K2:L3"/>
    <mergeCell ref="M2:M3"/>
    <mergeCell ref="D2:G3"/>
    <mergeCell ref="D4:M4"/>
    <mergeCell ref="D5:M5"/>
    <mergeCell ref="C7:D7"/>
    <mergeCell ref="E7:J7"/>
    <mergeCell ref="L7:M7"/>
    <mergeCell ref="G18:I18"/>
    <mergeCell ref="K18:L18"/>
    <mergeCell ref="C9:D9"/>
    <mergeCell ref="E9:G9"/>
    <mergeCell ref="G11:K11"/>
    <mergeCell ref="G12:I12"/>
    <mergeCell ref="K12:L12"/>
    <mergeCell ref="K8:K9"/>
    <mergeCell ref="L8:M9"/>
    <mergeCell ref="C8:D8"/>
    <mergeCell ref="E8:G8"/>
    <mergeCell ref="G13:I15"/>
    <mergeCell ref="K13:L13"/>
    <mergeCell ref="K14:L14"/>
    <mergeCell ref="K15:L15"/>
    <mergeCell ref="G17:K17"/>
    <mergeCell ref="G19:I21"/>
    <mergeCell ref="K19:L19"/>
    <mergeCell ref="K20:L20"/>
    <mergeCell ref="K21:L21"/>
    <mergeCell ref="D23:I23"/>
    <mergeCell ref="J23:K23"/>
    <mergeCell ref="G24:I24"/>
    <mergeCell ref="G25:I25"/>
    <mergeCell ref="J26:M26"/>
    <mergeCell ref="C27:D27"/>
    <mergeCell ref="J24:M25"/>
    <mergeCell ref="D39:F39"/>
    <mergeCell ref="C28:F28"/>
    <mergeCell ref="D29:F29"/>
    <mergeCell ref="D30:F30"/>
    <mergeCell ref="D31:F31"/>
    <mergeCell ref="D32:F32"/>
    <mergeCell ref="D33:F33"/>
    <mergeCell ref="C34:G34"/>
    <mergeCell ref="D35:F35"/>
    <mergeCell ref="D36:F36"/>
    <mergeCell ref="D37:F37"/>
    <mergeCell ref="D38:F38"/>
    <mergeCell ref="C51:G51"/>
    <mergeCell ref="D40:F40"/>
    <mergeCell ref="D41:F41"/>
    <mergeCell ref="D42:F42"/>
    <mergeCell ref="D43:F43"/>
    <mergeCell ref="C44:G44"/>
    <mergeCell ref="D45:F45"/>
    <mergeCell ref="C46:G46"/>
    <mergeCell ref="D47:F47"/>
    <mergeCell ref="C48:G48"/>
    <mergeCell ref="D49:F49"/>
    <mergeCell ref="D50:F50"/>
    <mergeCell ref="D63:F63"/>
    <mergeCell ref="D52:F52"/>
    <mergeCell ref="D53:F53"/>
    <mergeCell ref="C54:G54"/>
    <mergeCell ref="D55:F55"/>
    <mergeCell ref="D56:F56"/>
    <mergeCell ref="D57:F57"/>
    <mergeCell ref="C58:G58"/>
    <mergeCell ref="D59:F59"/>
    <mergeCell ref="C60:G60"/>
    <mergeCell ref="D61:F61"/>
    <mergeCell ref="C62:G62"/>
    <mergeCell ref="C75:G75"/>
    <mergeCell ref="D64:F64"/>
    <mergeCell ref="D65:F65"/>
    <mergeCell ref="D66:F66"/>
    <mergeCell ref="D67:F67"/>
    <mergeCell ref="D68:F68"/>
    <mergeCell ref="D69:F69"/>
    <mergeCell ref="D70:F70"/>
    <mergeCell ref="D71:F71"/>
    <mergeCell ref="D72:F72"/>
    <mergeCell ref="C73:G73"/>
    <mergeCell ref="C74:G74"/>
  </mergeCells>
  <phoneticPr fontId="1"/>
  <conditionalFormatting sqref="L17 K73:L76">
    <cfRule type="cellIs" dxfId="23" priority="11" stopIfTrue="1" operator="equal">
      <formula>"×"</formula>
    </cfRule>
  </conditionalFormatting>
  <conditionalFormatting sqref="K62:L62 K60:L60 K58:L58 K54:L54 K51:L51 K48:L48 K46:L46 K44:L44 K34:L34">
    <cfRule type="cellIs" dxfId="22" priority="12" stopIfTrue="1" operator="equal">
      <formula>"×"</formula>
    </cfRule>
  </conditionalFormatting>
  <conditionalFormatting sqref="L11">
    <cfRule type="cellIs" dxfId="21" priority="10" stopIfTrue="1" operator="equal">
      <formula>"×"</formula>
    </cfRule>
  </conditionalFormatting>
  <conditionalFormatting sqref="K13">
    <cfRule type="expression" dxfId="20" priority="7" stopIfTrue="1">
      <formula>$K$13="×"</formula>
    </cfRule>
  </conditionalFormatting>
  <conditionalFormatting sqref="K14">
    <cfRule type="expression" dxfId="19" priority="6" stopIfTrue="1">
      <formula>$K$14="×"</formula>
    </cfRule>
  </conditionalFormatting>
  <conditionalFormatting sqref="K15">
    <cfRule type="expression" dxfId="18" priority="5" stopIfTrue="1">
      <formula>$K$15="×"</formula>
    </cfRule>
  </conditionalFormatting>
  <conditionalFormatting sqref="K12">
    <cfRule type="expression" dxfId="17" priority="8" stopIfTrue="1">
      <formula>$K$12="×"</formula>
    </cfRule>
    <cfRule type="expression" dxfId="16" priority="9" stopIfTrue="1">
      <formula>#REF!="×"</formula>
    </cfRule>
  </conditionalFormatting>
  <conditionalFormatting sqref="K20">
    <cfRule type="expression" dxfId="15" priority="4" stopIfTrue="1">
      <formula>$K$20="×"</formula>
    </cfRule>
  </conditionalFormatting>
  <conditionalFormatting sqref="K19">
    <cfRule type="expression" dxfId="14" priority="3" stopIfTrue="1">
      <formula>$K$19="×"</formula>
    </cfRule>
  </conditionalFormatting>
  <conditionalFormatting sqref="K21">
    <cfRule type="expression" dxfId="13" priority="1" stopIfTrue="1">
      <formula>$K$21="×"</formula>
    </cfRule>
  </conditionalFormatting>
  <conditionalFormatting sqref="K18">
    <cfRule type="expression" dxfId="12" priority="2" stopIfTrue="1">
      <formula>$K$18="×"</formula>
    </cfRule>
  </conditionalFormatting>
  <printOptions horizontalCentered="1"/>
  <pageMargins left="0.15748031496062992" right="0.15748031496062992" top="0.19685039370078741" bottom="0.15748031496062992" header="0.19685039370078741" footer="0.15748031496062992"/>
  <pageSetup paperSize="9" scale="75"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77"/>
  <sheetViews>
    <sheetView view="pageBreakPreview" zoomScaleNormal="100" zoomScaleSheetLayoutView="100" zoomScalePageLayoutView="70" workbookViewId="0">
      <selection activeCell="M83" sqref="M83"/>
    </sheetView>
  </sheetViews>
  <sheetFormatPr defaultColWidth="7.125" defaultRowHeight="11.25"/>
  <cols>
    <col min="1" max="1" width="2.75" style="5" customWidth="1"/>
    <col min="2" max="2" width="3.625" style="5" hidden="1" customWidth="1"/>
    <col min="3" max="3" width="2.75" style="5" customWidth="1"/>
    <col min="4" max="4" width="13.125" style="5" customWidth="1"/>
    <col min="5" max="5" width="14.75" style="5" customWidth="1"/>
    <col min="6" max="6" width="13.25" style="5" customWidth="1"/>
    <col min="7" max="7" width="11.5" style="5" customWidth="1"/>
    <col min="8" max="8" width="3.5" style="5" hidden="1" customWidth="1"/>
    <col min="9" max="9" width="9.625" style="5" customWidth="1"/>
    <col min="10" max="10" width="16.75" style="5" bestFit="1" customWidth="1"/>
    <col min="11" max="11" width="10.5" style="5" customWidth="1"/>
    <col min="12" max="12" width="10.375" style="5" customWidth="1"/>
    <col min="13" max="13" width="32.875" style="5" customWidth="1"/>
    <col min="14" max="14" width="2.5" style="5" customWidth="1"/>
    <col min="15" max="16384" width="7.125" style="5"/>
  </cols>
  <sheetData>
    <row r="1" spans="1:13" s="103" customFormat="1" ht="13.5">
      <c r="A1" s="5"/>
      <c r="B1" s="5" t="s">
        <v>38</v>
      </c>
      <c r="C1" s="5"/>
      <c r="D1" s="162"/>
      <c r="E1" s="162"/>
      <c r="F1" s="162"/>
      <c r="G1" s="162"/>
      <c r="H1" s="162"/>
      <c r="I1" s="162"/>
      <c r="J1" s="162"/>
      <c r="K1" s="162"/>
      <c r="L1" s="162"/>
      <c r="M1" s="162"/>
    </row>
    <row r="2" spans="1:13" s="103" customFormat="1" ht="13.5">
      <c r="A2" s="5"/>
      <c r="B2" s="5" t="s">
        <v>38</v>
      </c>
      <c r="C2" s="250" t="s">
        <v>181</v>
      </c>
      <c r="D2" s="251"/>
      <c r="E2" s="251"/>
      <c r="F2" s="252"/>
      <c r="G2" s="163"/>
      <c r="H2" s="163"/>
      <c r="I2" s="163"/>
      <c r="J2" s="194"/>
      <c r="K2" s="194"/>
      <c r="L2" s="194"/>
      <c r="M2" s="195"/>
    </row>
    <row r="3" spans="1:13" s="103" customFormat="1" ht="13.5">
      <c r="A3" s="5"/>
      <c r="B3" s="5" t="s">
        <v>38</v>
      </c>
      <c r="C3" s="253"/>
      <c r="D3" s="254"/>
      <c r="E3" s="254"/>
      <c r="F3" s="255"/>
      <c r="G3" s="163"/>
      <c r="H3" s="163"/>
      <c r="I3" s="163"/>
      <c r="J3" s="194"/>
      <c r="K3" s="194"/>
      <c r="L3" s="194"/>
      <c r="M3" s="195"/>
    </row>
    <row r="4" spans="1:13" s="104" customFormat="1" ht="34.15" customHeight="1">
      <c r="B4" s="5" t="s">
        <v>38</v>
      </c>
      <c r="D4" s="196" t="s">
        <v>135</v>
      </c>
      <c r="E4" s="196"/>
      <c r="F4" s="196"/>
      <c r="G4" s="196"/>
      <c r="H4" s="196"/>
      <c r="I4" s="196"/>
      <c r="J4" s="196"/>
      <c r="K4" s="196"/>
      <c r="L4" s="196"/>
      <c r="M4" s="196"/>
    </row>
    <row r="5" spans="1:13" s="105" customFormat="1" ht="20.100000000000001" customHeight="1">
      <c r="B5" s="5" t="s">
        <v>38</v>
      </c>
      <c r="D5" s="197" t="s">
        <v>182</v>
      </c>
      <c r="E5" s="197"/>
      <c r="F5" s="197"/>
      <c r="G5" s="197"/>
      <c r="H5" s="197"/>
      <c r="I5" s="197"/>
      <c r="J5" s="197"/>
      <c r="K5" s="197"/>
      <c r="L5" s="197"/>
      <c r="M5" s="197"/>
    </row>
    <row r="6" spans="1:13" s="105" customFormat="1" ht="25.15" customHeight="1">
      <c r="B6" s="5" t="s">
        <v>38</v>
      </c>
      <c r="D6" s="106"/>
      <c r="E6" s="106"/>
      <c r="F6" s="106"/>
      <c r="G6" s="106"/>
      <c r="H6" s="106"/>
      <c r="I6" s="106"/>
      <c r="J6" s="106"/>
      <c r="K6" s="106"/>
      <c r="L6" s="106"/>
      <c r="M6" s="106"/>
    </row>
    <row r="7" spans="1:13" ht="33.950000000000003" customHeight="1">
      <c r="B7" s="5" t="s">
        <v>38</v>
      </c>
      <c r="C7" s="192" t="s">
        <v>2</v>
      </c>
      <c r="D7" s="193"/>
      <c r="E7" s="198" t="s">
        <v>209</v>
      </c>
      <c r="F7" s="199"/>
      <c r="G7" s="199"/>
      <c r="H7" s="199"/>
      <c r="I7" s="199"/>
      <c r="J7" s="200"/>
      <c r="K7" s="142" t="s">
        <v>15</v>
      </c>
      <c r="L7" s="201" t="s">
        <v>208</v>
      </c>
      <c r="M7" s="202"/>
    </row>
    <row r="8" spans="1:13" ht="15" customHeight="1">
      <c r="B8" s="5" t="s">
        <v>38</v>
      </c>
      <c r="C8" s="192" t="s">
        <v>132</v>
      </c>
      <c r="D8" s="193"/>
      <c r="E8" s="256"/>
      <c r="F8" s="257"/>
      <c r="G8" s="258"/>
      <c r="H8" s="143"/>
      <c r="I8" s="144" t="s">
        <v>3</v>
      </c>
      <c r="J8" s="164"/>
      <c r="K8" s="259" t="s">
        <v>202</v>
      </c>
      <c r="L8" s="240"/>
      <c r="M8" s="241"/>
    </row>
    <row r="9" spans="1:13" ht="15" customHeight="1">
      <c r="B9" s="5" t="s">
        <v>38</v>
      </c>
      <c r="C9" s="192" t="s">
        <v>5</v>
      </c>
      <c r="D9" s="193"/>
      <c r="E9" s="208"/>
      <c r="F9" s="209"/>
      <c r="G9" s="210"/>
      <c r="H9" s="145"/>
      <c r="I9" s="142" t="s">
        <v>4</v>
      </c>
      <c r="J9" s="164"/>
      <c r="K9" s="260"/>
      <c r="L9" s="242"/>
      <c r="M9" s="243"/>
    </row>
    <row r="10" spans="1:13" ht="15" customHeight="1">
      <c r="B10" s="5" t="s">
        <v>38</v>
      </c>
      <c r="C10" s="97"/>
      <c r="D10" s="97"/>
      <c r="E10" s="107"/>
      <c r="F10" s="107"/>
      <c r="G10" s="107"/>
      <c r="H10" s="107"/>
      <c r="I10" s="97"/>
      <c r="J10" s="44"/>
      <c r="K10" s="97"/>
      <c r="L10" s="97"/>
      <c r="M10" s="102" t="s">
        <v>145</v>
      </c>
    </row>
    <row r="11" spans="1:13" s="97" customFormat="1" ht="13.9" customHeight="1">
      <c r="B11" s="5" t="s">
        <v>38</v>
      </c>
      <c r="D11" s="94"/>
      <c r="E11" s="94"/>
      <c r="F11" s="94"/>
      <c r="G11" s="211" t="s">
        <v>133</v>
      </c>
      <c r="H11" s="211"/>
      <c r="I11" s="211"/>
      <c r="J11" s="211"/>
      <c r="K11" s="211"/>
      <c r="L11" s="146"/>
      <c r="M11" s="146"/>
    </row>
    <row r="12" spans="1:13" s="97" customFormat="1" ht="30" customHeight="1">
      <c r="B12" s="5" t="s">
        <v>38</v>
      </c>
      <c r="D12" s="109"/>
      <c r="E12" s="109"/>
      <c r="F12" s="110"/>
      <c r="G12" s="203" t="s">
        <v>116</v>
      </c>
      <c r="H12" s="204"/>
      <c r="I12" s="205"/>
      <c r="J12" s="158" t="s">
        <v>117</v>
      </c>
      <c r="K12" s="206" t="str">
        <f>IF(0&lt;COUNTIF(K29:K75,"×"),"×",IF(J75&gt;=40,"○","×"))</f>
        <v>×</v>
      </c>
      <c r="L12" s="207"/>
      <c r="M12" s="147" t="s">
        <v>118</v>
      </c>
    </row>
    <row r="13" spans="1:13" s="97" customFormat="1" ht="13.5" customHeight="1">
      <c r="B13" s="5" t="s">
        <v>124</v>
      </c>
      <c r="C13" s="161"/>
      <c r="D13" s="161"/>
      <c r="E13" s="161"/>
      <c r="F13" s="161"/>
      <c r="G13" s="212" t="s">
        <v>119</v>
      </c>
      <c r="H13" s="213"/>
      <c r="I13" s="214"/>
      <c r="J13" s="148" t="s">
        <v>121</v>
      </c>
      <c r="K13" s="221" t="str">
        <f>IF(0&lt;COUNTIF(K29:K75,"×"),"×",IF(J75&gt;=60,"○",IF(J75&lt;40,"×","")))</f>
        <v>×</v>
      </c>
      <c r="L13" s="222"/>
      <c r="M13" s="149" t="s">
        <v>37</v>
      </c>
    </row>
    <row r="14" spans="1:13" s="109" customFormat="1" ht="13.5" customHeight="1">
      <c r="B14" s="109" t="s">
        <v>38</v>
      </c>
      <c r="E14" s="97"/>
      <c r="G14" s="215"/>
      <c r="H14" s="216"/>
      <c r="I14" s="217"/>
      <c r="J14" s="150" t="s">
        <v>122</v>
      </c>
      <c r="K14" s="223" t="str">
        <f>IF(0&lt;COUNTIF(K29:K75,"×"),"×",IF(J75&gt;=50,IF(J75&lt;60,"○",""),""))</f>
        <v>×</v>
      </c>
      <c r="L14" s="224"/>
      <c r="M14" s="151" t="s">
        <v>123</v>
      </c>
    </row>
    <row r="15" spans="1:13" s="109" customFormat="1" ht="13.5" customHeight="1">
      <c r="B15" s="109" t="s">
        <v>38</v>
      </c>
      <c r="G15" s="218"/>
      <c r="H15" s="219"/>
      <c r="I15" s="220"/>
      <c r="J15" s="152" t="s">
        <v>120</v>
      </c>
      <c r="K15" s="225" t="str">
        <f>IF(0&lt;COUNTIF(K29:K75,"×"),"×",IF(J75&gt;=40,IF(J75&lt;50,"○",""),""))</f>
        <v>×</v>
      </c>
      <c r="L15" s="226"/>
      <c r="M15" s="153" t="s">
        <v>118</v>
      </c>
    </row>
    <row r="16" spans="1:13" s="109" customFormat="1" ht="15" customHeight="1">
      <c r="B16" s="109" t="s">
        <v>38</v>
      </c>
      <c r="G16" s="154"/>
      <c r="H16" s="154"/>
      <c r="I16" s="154"/>
      <c r="J16" s="154"/>
      <c r="K16" s="154"/>
      <c r="L16" s="154"/>
      <c r="M16" s="154"/>
    </row>
    <row r="17" spans="2:13" ht="13.5">
      <c r="B17" s="5" t="s">
        <v>38</v>
      </c>
      <c r="C17" s="94"/>
      <c r="D17" s="103"/>
      <c r="E17" s="103"/>
      <c r="F17" s="94"/>
      <c r="G17" s="211" t="s">
        <v>134</v>
      </c>
      <c r="H17" s="211"/>
      <c r="I17" s="211"/>
      <c r="J17" s="211"/>
      <c r="K17" s="211"/>
      <c r="L17" s="155"/>
      <c r="M17" s="156"/>
    </row>
    <row r="18" spans="2:13" ht="28.5" customHeight="1">
      <c r="B18" s="5" t="s">
        <v>38</v>
      </c>
      <c r="F18" s="108"/>
      <c r="G18" s="203" t="s">
        <v>116</v>
      </c>
      <c r="H18" s="204"/>
      <c r="I18" s="205"/>
      <c r="J18" s="158" t="s">
        <v>117</v>
      </c>
      <c r="K18" s="206" t="str">
        <f>IF(0&lt;COUNTIF(L29:L75,"×"),"×",IF(J75&gt;=20,"○","×"))</f>
        <v>×</v>
      </c>
      <c r="L18" s="207"/>
      <c r="M18" s="157" t="s">
        <v>136</v>
      </c>
    </row>
    <row r="19" spans="2:13" s="23" customFormat="1" ht="13.5" customHeight="1">
      <c r="B19" s="5" t="s">
        <v>38</v>
      </c>
      <c r="E19" s="113"/>
      <c r="F19" s="113"/>
      <c r="G19" s="212" t="s">
        <v>119</v>
      </c>
      <c r="H19" s="213"/>
      <c r="I19" s="214"/>
      <c r="J19" s="148" t="s">
        <v>117</v>
      </c>
      <c r="K19" s="221" t="str">
        <f>IF(0&lt;COUNTIF(L29:L75,"×"),"×",IF(J75&gt;=40,"○",IF(J75&lt;20,"×","")))</f>
        <v>×</v>
      </c>
      <c r="L19" s="222"/>
      <c r="M19" s="149" t="s">
        <v>137</v>
      </c>
    </row>
    <row r="20" spans="2:13" ht="13.5" customHeight="1">
      <c r="B20" s="5" t="s">
        <v>38</v>
      </c>
      <c r="G20" s="215"/>
      <c r="H20" s="216"/>
      <c r="I20" s="217"/>
      <c r="J20" s="150" t="s">
        <v>140</v>
      </c>
      <c r="K20" s="223" t="str">
        <f>IF(0&lt;COUNTIF(L29:L75,"×"),"×",IF(J75&gt;=30,IF(J75&lt;40,"○",""),""))</f>
        <v>×</v>
      </c>
      <c r="L20" s="224"/>
      <c r="M20" s="151" t="s">
        <v>138</v>
      </c>
    </row>
    <row r="21" spans="2:13" ht="13.5" customHeight="1">
      <c r="B21" s="5" t="s">
        <v>38</v>
      </c>
      <c r="G21" s="218"/>
      <c r="H21" s="219"/>
      <c r="I21" s="220"/>
      <c r="J21" s="152" t="s">
        <v>121</v>
      </c>
      <c r="K21" s="225" t="str">
        <f>IF(0&lt;COUNTIF(L29:L75,"×"),"×",IF(J75&gt;=20,IF(J75&lt;30,"○",""),""))</f>
        <v>×</v>
      </c>
      <c r="L21" s="226"/>
      <c r="M21" s="153" t="s">
        <v>139</v>
      </c>
    </row>
    <row r="22" spans="2:13" ht="14.1" customHeight="1">
      <c r="B22" s="5" t="s">
        <v>38</v>
      </c>
      <c r="D22" s="23"/>
      <c r="J22" s="114"/>
      <c r="K22" s="115"/>
      <c r="L22" s="115"/>
      <c r="M22" s="115"/>
    </row>
    <row r="23" spans="2:13" ht="14.45" customHeight="1">
      <c r="B23" s="5" t="s">
        <v>38</v>
      </c>
      <c r="D23" s="227"/>
      <c r="E23" s="227"/>
      <c r="F23" s="227"/>
      <c r="G23" s="227"/>
      <c r="H23" s="227"/>
      <c r="I23" s="227"/>
      <c r="J23" s="228"/>
      <c r="K23" s="228"/>
      <c r="L23" s="160"/>
      <c r="M23" s="115"/>
    </row>
    <row r="24" spans="2:13" ht="18" customHeight="1">
      <c r="B24" s="5" t="s">
        <v>38</v>
      </c>
      <c r="G24" s="174"/>
      <c r="H24" s="174"/>
      <c r="I24" s="174"/>
      <c r="J24" s="244" t="s">
        <v>185</v>
      </c>
      <c r="K24" s="245"/>
      <c r="L24" s="245"/>
      <c r="M24" s="246"/>
    </row>
    <row r="25" spans="2:13" ht="18" customHeight="1">
      <c r="B25" s="5" t="s">
        <v>38</v>
      </c>
      <c r="G25" s="174"/>
      <c r="H25" s="174"/>
      <c r="I25" s="174"/>
      <c r="J25" s="247"/>
      <c r="K25" s="248"/>
      <c r="L25" s="248"/>
      <c r="M25" s="249"/>
    </row>
    <row r="26" spans="2:13" ht="18.600000000000001" customHeight="1">
      <c r="B26" s="5" t="s">
        <v>38</v>
      </c>
      <c r="E26" s="107"/>
      <c r="F26" s="107"/>
      <c r="J26" s="232"/>
      <c r="K26" s="232"/>
      <c r="L26" s="232"/>
      <c r="M26" s="232"/>
    </row>
    <row r="27" spans="2:13" ht="14.1" customHeight="1">
      <c r="B27" s="5" t="s">
        <v>38</v>
      </c>
      <c r="C27" s="233" t="s">
        <v>35</v>
      </c>
      <c r="D27" s="233"/>
    </row>
    <row r="28" spans="2:13" ht="16.5" customHeight="1">
      <c r="B28" s="5" t="s">
        <v>38</v>
      </c>
      <c r="C28" s="176" t="s">
        <v>19</v>
      </c>
      <c r="D28" s="177"/>
      <c r="E28" s="177"/>
      <c r="F28" s="178"/>
      <c r="G28" s="3" t="s">
        <v>18</v>
      </c>
      <c r="H28" s="3"/>
      <c r="I28" s="3" t="s">
        <v>20</v>
      </c>
      <c r="J28" s="3" t="s">
        <v>1</v>
      </c>
      <c r="K28" s="3" t="s">
        <v>141</v>
      </c>
      <c r="L28" s="3" t="s">
        <v>142</v>
      </c>
      <c r="M28" s="4" t="s">
        <v>17</v>
      </c>
    </row>
    <row r="29" spans="2:13" ht="13.5">
      <c r="B29" s="5" t="s">
        <v>38</v>
      </c>
      <c r="C29" s="117" t="s">
        <v>48</v>
      </c>
      <c r="D29" s="234" t="s">
        <v>146</v>
      </c>
      <c r="E29" s="235"/>
      <c r="F29" s="236"/>
      <c r="G29" s="118" t="s">
        <v>127</v>
      </c>
      <c r="H29" s="118" t="s">
        <v>126</v>
      </c>
      <c r="I29" s="118">
        <f>H29*1</f>
        <v>2</v>
      </c>
      <c r="J29" s="165"/>
      <c r="K29" s="119"/>
      <c r="L29" s="119"/>
      <c r="M29" s="98"/>
    </row>
    <row r="30" spans="2:13" ht="13.5">
      <c r="C30" s="120" t="s">
        <v>48</v>
      </c>
      <c r="D30" s="229" t="s">
        <v>147</v>
      </c>
      <c r="E30" s="230"/>
      <c r="F30" s="231"/>
      <c r="G30" s="121" t="s">
        <v>126</v>
      </c>
      <c r="H30" s="121" t="s">
        <v>126</v>
      </c>
      <c r="I30" s="121">
        <f>H30*1</f>
        <v>2</v>
      </c>
      <c r="J30" s="166"/>
      <c r="K30" s="122"/>
      <c r="L30" s="122"/>
      <c r="M30" s="99"/>
    </row>
    <row r="31" spans="2:13" ht="13.5">
      <c r="C31" s="120" t="s">
        <v>48</v>
      </c>
      <c r="D31" s="229" t="s">
        <v>148</v>
      </c>
      <c r="E31" s="230"/>
      <c r="F31" s="231"/>
      <c r="G31" s="121" t="s">
        <v>127</v>
      </c>
      <c r="H31" s="121" t="s">
        <v>126</v>
      </c>
      <c r="I31" s="121">
        <f t="shared" ref="I31:I32" si="0">H31*1</f>
        <v>2</v>
      </c>
      <c r="J31" s="166"/>
      <c r="K31" s="122"/>
      <c r="L31" s="122"/>
      <c r="M31" s="99"/>
    </row>
    <row r="32" spans="2:13" ht="13.5">
      <c r="C32" s="120" t="s">
        <v>48</v>
      </c>
      <c r="D32" s="229" t="s">
        <v>149</v>
      </c>
      <c r="E32" s="230"/>
      <c r="F32" s="231"/>
      <c r="G32" s="121" t="s">
        <v>126</v>
      </c>
      <c r="H32" s="121" t="s">
        <v>126</v>
      </c>
      <c r="I32" s="121">
        <f t="shared" si="0"/>
        <v>2</v>
      </c>
      <c r="J32" s="166"/>
      <c r="K32" s="122"/>
      <c r="L32" s="122"/>
      <c r="M32" s="99"/>
    </row>
    <row r="33" spans="2:13" ht="13.5">
      <c r="C33" s="120" t="s">
        <v>48</v>
      </c>
      <c r="D33" s="229" t="s">
        <v>150</v>
      </c>
      <c r="E33" s="230"/>
      <c r="F33" s="231"/>
      <c r="G33" s="121" t="s">
        <v>126</v>
      </c>
      <c r="H33" s="121" t="s">
        <v>126</v>
      </c>
      <c r="I33" s="121">
        <f>H33*1</f>
        <v>2</v>
      </c>
      <c r="J33" s="166"/>
      <c r="K33" s="122"/>
      <c r="L33" s="122"/>
      <c r="M33" s="99"/>
    </row>
    <row r="34" spans="2:13" s="97" customFormat="1" ht="15" customHeight="1">
      <c r="B34" s="97" t="s">
        <v>38</v>
      </c>
      <c r="C34" s="237" t="s">
        <v>0</v>
      </c>
      <c r="D34" s="238"/>
      <c r="E34" s="238"/>
      <c r="F34" s="238"/>
      <c r="G34" s="239"/>
      <c r="H34" s="159"/>
      <c r="I34" s="126">
        <f>SUM(I29:I33)</f>
        <v>10</v>
      </c>
      <c r="J34" s="127">
        <f>SUM(J29:J33)</f>
        <v>0</v>
      </c>
      <c r="K34" s="128" t="str">
        <f>IF(J34&gt;=7,"○","×")</f>
        <v>×</v>
      </c>
      <c r="L34" s="128" t="str">
        <f>IF(J34&gt;=3,"○","×")</f>
        <v>×</v>
      </c>
      <c r="M34" s="169" t="s">
        <v>186</v>
      </c>
    </row>
    <row r="35" spans="2:13" ht="13.5">
      <c r="B35" s="5" t="s">
        <v>38</v>
      </c>
      <c r="C35" s="117" t="s">
        <v>47</v>
      </c>
      <c r="D35" s="234" t="s">
        <v>153</v>
      </c>
      <c r="E35" s="235"/>
      <c r="F35" s="236"/>
      <c r="G35" s="118" t="s">
        <v>126</v>
      </c>
      <c r="H35" s="118" t="s">
        <v>126</v>
      </c>
      <c r="I35" s="118">
        <f t="shared" ref="I35:I43" si="1">H35*1</f>
        <v>2</v>
      </c>
      <c r="J35" s="165"/>
      <c r="K35" s="119"/>
      <c r="L35" s="129"/>
      <c r="M35" s="101"/>
    </row>
    <row r="36" spans="2:13" ht="13.5">
      <c r="C36" s="120" t="s">
        <v>47</v>
      </c>
      <c r="D36" s="229" t="s">
        <v>154</v>
      </c>
      <c r="E36" s="230"/>
      <c r="F36" s="231"/>
      <c r="G36" s="121" t="s">
        <v>126</v>
      </c>
      <c r="H36" s="121" t="s">
        <v>126</v>
      </c>
      <c r="I36" s="121">
        <f t="shared" si="1"/>
        <v>2</v>
      </c>
      <c r="J36" s="166"/>
      <c r="K36" s="122"/>
      <c r="L36" s="122"/>
      <c r="M36" s="99"/>
    </row>
    <row r="37" spans="2:13" ht="13.5">
      <c r="C37" s="120" t="s">
        <v>47</v>
      </c>
      <c r="D37" s="229" t="s">
        <v>155</v>
      </c>
      <c r="E37" s="230"/>
      <c r="F37" s="231"/>
      <c r="G37" s="121" t="s">
        <v>127</v>
      </c>
      <c r="H37" s="121" t="s">
        <v>126</v>
      </c>
      <c r="I37" s="121">
        <f t="shared" si="1"/>
        <v>2</v>
      </c>
      <c r="J37" s="166"/>
      <c r="K37" s="122"/>
      <c r="L37" s="122"/>
      <c r="M37" s="99"/>
    </row>
    <row r="38" spans="2:13" ht="13.5">
      <c r="C38" s="120" t="s">
        <v>47</v>
      </c>
      <c r="D38" s="229" t="s">
        <v>156</v>
      </c>
      <c r="E38" s="230"/>
      <c r="F38" s="231"/>
      <c r="G38" s="121" t="s">
        <v>127</v>
      </c>
      <c r="H38" s="121" t="s">
        <v>126</v>
      </c>
      <c r="I38" s="121">
        <f t="shared" si="1"/>
        <v>2</v>
      </c>
      <c r="J38" s="166"/>
      <c r="K38" s="122"/>
      <c r="L38" s="122"/>
      <c r="M38" s="99"/>
    </row>
    <row r="39" spans="2:13" ht="13.5">
      <c r="C39" s="120" t="s">
        <v>47</v>
      </c>
      <c r="D39" s="229" t="s">
        <v>157</v>
      </c>
      <c r="E39" s="230"/>
      <c r="F39" s="231"/>
      <c r="G39" s="121" t="s">
        <v>126</v>
      </c>
      <c r="H39" s="121" t="s">
        <v>126</v>
      </c>
      <c r="I39" s="121">
        <f t="shared" si="1"/>
        <v>2</v>
      </c>
      <c r="J39" s="166"/>
      <c r="K39" s="122"/>
      <c r="L39" s="122"/>
      <c r="M39" s="99"/>
    </row>
    <row r="40" spans="2:13" ht="13.5">
      <c r="C40" s="120" t="s">
        <v>47</v>
      </c>
      <c r="D40" s="229" t="s">
        <v>158</v>
      </c>
      <c r="E40" s="230"/>
      <c r="F40" s="231"/>
      <c r="G40" s="121" t="s">
        <v>128</v>
      </c>
      <c r="H40" s="121" t="s">
        <v>126</v>
      </c>
      <c r="I40" s="121">
        <f t="shared" si="1"/>
        <v>2</v>
      </c>
      <c r="J40" s="166"/>
      <c r="K40" s="122"/>
      <c r="L40" s="122"/>
      <c r="M40" s="99"/>
    </row>
    <row r="41" spans="2:13" ht="13.5">
      <c r="C41" s="120" t="s">
        <v>47</v>
      </c>
      <c r="D41" s="229" t="s">
        <v>129</v>
      </c>
      <c r="E41" s="230"/>
      <c r="F41" s="231"/>
      <c r="G41" s="121" t="s">
        <v>126</v>
      </c>
      <c r="H41" s="121" t="s">
        <v>126</v>
      </c>
      <c r="I41" s="121">
        <f t="shared" si="1"/>
        <v>2</v>
      </c>
      <c r="J41" s="166"/>
      <c r="K41" s="122"/>
      <c r="L41" s="122"/>
      <c r="M41" s="99"/>
    </row>
    <row r="42" spans="2:13" ht="13.5">
      <c r="C42" s="120" t="s">
        <v>47</v>
      </c>
      <c r="D42" s="229" t="s">
        <v>130</v>
      </c>
      <c r="E42" s="230"/>
      <c r="F42" s="231"/>
      <c r="G42" s="121" t="s">
        <v>126</v>
      </c>
      <c r="H42" s="121" t="s">
        <v>126</v>
      </c>
      <c r="I42" s="121">
        <f t="shared" si="1"/>
        <v>2</v>
      </c>
      <c r="J42" s="166"/>
      <c r="K42" s="122"/>
      <c r="L42" s="122"/>
      <c r="M42" s="99"/>
    </row>
    <row r="43" spans="2:13" ht="13.5">
      <c r="C43" s="120" t="s">
        <v>47</v>
      </c>
      <c r="D43" s="229" t="s">
        <v>159</v>
      </c>
      <c r="E43" s="230"/>
      <c r="F43" s="231"/>
      <c r="G43" s="121" t="s">
        <v>128</v>
      </c>
      <c r="H43" s="121" t="s">
        <v>126</v>
      </c>
      <c r="I43" s="121">
        <f t="shared" si="1"/>
        <v>2</v>
      </c>
      <c r="J43" s="166"/>
      <c r="K43" s="122"/>
      <c r="L43" s="122"/>
      <c r="M43" s="99"/>
    </row>
    <row r="44" spans="2:13" s="97" customFormat="1" ht="15" customHeight="1">
      <c r="B44" s="97" t="s">
        <v>38</v>
      </c>
      <c r="C44" s="237" t="s">
        <v>0</v>
      </c>
      <c r="D44" s="238"/>
      <c r="E44" s="238"/>
      <c r="F44" s="238"/>
      <c r="G44" s="239"/>
      <c r="H44" s="159"/>
      <c r="I44" s="126">
        <f>SUM(I35:I43)</f>
        <v>18</v>
      </c>
      <c r="J44" s="131">
        <f>SUM(J35:J43)</f>
        <v>0</v>
      </c>
      <c r="K44" s="128" t="str">
        <f>IF(J44&gt;=7,"○","×")</f>
        <v>×</v>
      </c>
      <c r="L44" s="128"/>
      <c r="M44" s="170" t="s">
        <v>187</v>
      </c>
    </row>
    <row r="45" spans="2:13" ht="13.5">
      <c r="B45" s="5" t="s">
        <v>38</v>
      </c>
      <c r="C45" s="117" t="s">
        <v>46</v>
      </c>
      <c r="D45" s="234" t="s">
        <v>160</v>
      </c>
      <c r="E45" s="235"/>
      <c r="F45" s="236"/>
      <c r="G45" s="118" t="s">
        <v>126</v>
      </c>
      <c r="H45" s="118" t="s">
        <v>126</v>
      </c>
      <c r="I45" s="118">
        <f t="shared" ref="I45" si="2">H45*1</f>
        <v>2</v>
      </c>
      <c r="J45" s="165"/>
      <c r="K45" s="119"/>
      <c r="L45" s="129"/>
      <c r="M45" s="101"/>
    </row>
    <row r="46" spans="2:13" s="97" customFormat="1" ht="15" customHeight="1">
      <c r="B46" s="97" t="s">
        <v>38</v>
      </c>
      <c r="C46" s="237" t="s">
        <v>0</v>
      </c>
      <c r="D46" s="238"/>
      <c r="E46" s="238"/>
      <c r="F46" s="238"/>
      <c r="G46" s="239"/>
      <c r="H46" s="159"/>
      <c r="I46" s="126">
        <f>SUM(I45:I45)</f>
        <v>2</v>
      </c>
      <c r="J46" s="131">
        <f>SUM(J45:J45)</f>
        <v>0</v>
      </c>
      <c r="K46" s="128" t="str">
        <f>IF(J46&gt;=2,"○","×")</f>
        <v>×</v>
      </c>
      <c r="L46" s="128"/>
      <c r="M46" s="170" t="s">
        <v>188</v>
      </c>
    </row>
    <row r="47" spans="2:13" ht="13.5">
      <c r="B47" s="5" t="s">
        <v>38</v>
      </c>
      <c r="C47" s="117" t="s">
        <v>45</v>
      </c>
      <c r="D47" s="234" t="s">
        <v>161</v>
      </c>
      <c r="E47" s="235"/>
      <c r="F47" s="236"/>
      <c r="G47" s="118" t="s">
        <v>126</v>
      </c>
      <c r="H47" s="118" t="s">
        <v>126</v>
      </c>
      <c r="I47" s="118">
        <f t="shared" ref="I47" si="3">H47*1</f>
        <v>2</v>
      </c>
      <c r="J47" s="165"/>
      <c r="K47" s="119"/>
      <c r="L47" s="129"/>
      <c r="M47" s="101"/>
    </row>
    <row r="48" spans="2:13" s="97" customFormat="1" ht="15" customHeight="1">
      <c r="B48" s="97" t="s">
        <v>38</v>
      </c>
      <c r="C48" s="237" t="s">
        <v>0</v>
      </c>
      <c r="D48" s="238"/>
      <c r="E48" s="238"/>
      <c r="F48" s="238"/>
      <c r="G48" s="239"/>
      <c r="H48" s="159"/>
      <c r="I48" s="126">
        <f>SUM(I47:I47)</f>
        <v>2</v>
      </c>
      <c r="J48" s="131">
        <f>SUM(J47:J47)</f>
        <v>0</v>
      </c>
      <c r="K48" s="128" t="str">
        <f>IF(J48&gt;=2,"○","×")</f>
        <v>×</v>
      </c>
      <c r="L48" s="128" t="str">
        <f>IF(SUM(J44,J46,J48)&gt;=2,"○","×")</f>
        <v>×</v>
      </c>
      <c r="M48" s="170" t="s">
        <v>189</v>
      </c>
    </row>
    <row r="49" spans="2:13" ht="13.5">
      <c r="B49" s="5" t="s">
        <v>38</v>
      </c>
      <c r="C49" s="132" t="s">
        <v>44</v>
      </c>
      <c r="D49" s="234" t="s">
        <v>162</v>
      </c>
      <c r="E49" s="235"/>
      <c r="F49" s="236"/>
      <c r="G49" s="118" t="s">
        <v>126</v>
      </c>
      <c r="H49" s="118" t="s">
        <v>126</v>
      </c>
      <c r="I49" s="118">
        <f>H49*1</f>
        <v>2</v>
      </c>
      <c r="J49" s="166"/>
      <c r="K49" s="119"/>
      <c r="L49" s="129"/>
      <c r="M49" s="101"/>
    </row>
    <row r="50" spans="2:13" ht="13.5">
      <c r="C50" s="133" t="s">
        <v>44</v>
      </c>
      <c r="D50" s="229" t="s">
        <v>163</v>
      </c>
      <c r="E50" s="230"/>
      <c r="F50" s="231"/>
      <c r="G50" s="121" t="s">
        <v>126</v>
      </c>
      <c r="H50" s="121" t="s">
        <v>126</v>
      </c>
      <c r="I50" s="121">
        <f>H50*1</f>
        <v>2</v>
      </c>
      <c r="J50" s="167"/>
      <c r="K50" s="122"/>
      <c r="L50" s="122"/>
      <c r="M50" s="99"/>
    </row>
    <row r="51" spans="2:13" s="97" customFormat="1" ht="15" customHeight="1">
      <c r="B51" s="97" t="s">
        <v>38</v>
      </c>
      <c r="C51" s="237" t="s">
        <v>0</v>
      </c>
      <c r="D51" s="238"/>
      <c r="E51" s="238"/>
      <c r="F51" s="238"/>
      <c r="G51" s="239"/>
      <c r="H51" s="159"/>
      <c r="I51" s="126">
        <f>SUM(I49:I50)</f>
        <v>4</v>
      </c>
      <c r="J51" s="131">
        <f>SUM(J49:J50)</f>
        <v>0</v>
      </c>
      <c r="K51" s="128" t="str">
        <f>IF(J51&gt;=4,"○","×")</f>
        <v>×</v>
      </c>
      <c r="L51" s="128"/>
      <c r="M51" s="170" t="s">
        <v>190</v>
      </c>
    </row>
    <row r="52" spans="2:13" ht="13.5">
      <c r="B52" s="5" t="s">
        <v>38</v>
      </c>
      <c r="C52" s="132" t="s">
        <v>43</v>
      </c>
      <c r="D52" s="234" t="s">
        <v>164</v>
      </c>
      <c r="E52" s="235"/>
      <c r="F52" s="236"/>
      <c r="G52" s="118" t="s">
        <v>126</v>
      </c>
      <c r="H52" s="118" t="s">
        <v>126</v>
      </c>
      <c r="I52" s="118">
        <f t="shared" ref="I52:I53" si="4">H52*1</f>
        <v>2</v>
      </c>
      <c r="J52" s="165"/>
      <c r="K52" s="119"/>
      <c r="L52" s="129"/>
      <c r="M52" s="101"/>
    </row>
    <row r="53" spans="2:13" ht="13.5">
      <c r="C53" s="133" t="s">
        <v>43</v>
      </c>
      <c r="D53" s="229" t="s">
        <v>165</v>
      </c>
      <c r="E53" s="230"/>
      <c r="F53" s="231"/>
      <c r="G53" s="121" t="s">
        <v>128</v>
      </c>
      <c r="H53" s="121" t="s">
        <v>126</v>
      </c>
      <c r="I53" s="121">
        <f t="shared" si="4"/>
        <v>2</v>
      </c>
      <c r="J53" s="166"/>
      <c r="K53" s="122"/>
      <c r="L53" s="122"/>
      <c r="M53" s="99"/>
    </row>
    <row r="54" spans="2:13" s="97" customFormat="1" ht="15" customHeight="1">
      <c r="B54" s="97" t="s">
        <v>38</v>
      </c>
      <c r="C54" s="237" t="s">
        <v>0</v>
      </c>
      <c r="D54" s="238"/>
      <c r="E54" s="238"/>
      <c r="F54" s="238"/>
      <c r="G54" s="239"/>
      <c r="H54" s="159"/>
      <c r="I54" s="126">
        <f>SUM(I52:I53)</f>
        <v>4</v>
      </c>
      <c r="J54" s="131">
        <f>SUM(J52:J53)</f>
        <v>0</v>
      </c>
      <c r="K54" s="128" t="str">
        <f>IF(J54&gt;=3,"○","×")</f>
        <v>×</v>
      </c>
      <c r="L54" s="128"/>
      <c r="M54" s="170" t="s">
        <v>191</v>
      </c>
    </row>
    <row r="55" spans="2:13" ht="13.5">
      <c r="B55" s="5" t="s">
        <v>38</v>
      </c>
      <c r="C55" s="132" t="s">
        <v>42</v>
      </c>
      <c r="D55" s="234" t="s">
        <v>166</v>
      </c>
      <c r="E55" s="235"/>
      <c r="F55" s="236"/>
      <c r="G55" s="118" t="s">
        <v>128</v>
      </c>
      <c r="H55" s="118" t="s">
        <v>126</v>
      </c>
      <c r="I55" s="118">
        <f t="shared" ref="I55:I57" si="5">H55*1</f>
        <v>2</v>
      </c>
      <c r="J55" s="165"/>
      <c r="K55" s="119"/>
      <c r="L55" s="129"/>
      <c r="M55" s="101"/>
    </row>
    <row r="56" spans="2:13" ht="13.5">
      <c r="C56" s="133" t="s">
        <v>42</v>
      </c>
      <c r="D56" s="229" t="s">
        <v>167</v>
      </c>
      <c r="E56" s="230"/>
      <c r="F56" s="231"/>
      <c r="G56" s="121" t="s">
        <v>128</v>
      </c>
      <c r="H56" s="121" t="s">
        <v>126</v>
      </c>
      <c r="I56" s="121">
        <f t="shared" si="5"/>
        <v>2</v>
      </c>
      <c r="J56" s="166"/>
      <c r="K56" s="122"/>
      <c r="L56" s="122"/>
      <c r="M56" s="99"/>
    </row>
    <row r="57" spans="2:13" ht="13.5">
      <c r="C57" s="133" t="s">
        <v>42</v>
      </c>
      <c r="D57" s="229" t="s">
        <v>168</v>
      </c>
      <c r="E57" s="230"/>
      <c r="F57" s="231"/>
      <c r="G57" s="121" t="s">
        <v>126</v>
      </c>
      <c r="H57" s="121" t="s">
        <v>126</v>
      </c>
      <c r="I57" s="121">
        <f t="shared" si="5"/>
        <v>2</v>
      </c>
      <c r="J57" s="166"/>
      <c r="K57" s="122"/>
      <c r="L57" s="122"/>
      <c r="M57" s="99"/>
    </row>
    <row r="58" spans="2:13" s="97" customFormat="1" ht="15" customHeight="1">
      <c r="B58" s="97" t="s">
        <v>38</v>
      </c>
      <c r="C58" s="237" t="s">
        <v>0</v>
      </c>
      <c r="D58" s="238"/>
      <c r="E58" s="238"/>
      <c r="F58" s="238"/>
      <c r="G58" s="239"/>
      <c r="H58" s="159"/>
      <c r="I58" s="126">
        <f>SUM(I55:I57)</f>
        <v>6</v>
      </c>
      <c r="J58" s="131">
        <f>SUM(J55:J57)</f>
        <v>0</v>
      </c>
      <c r="K58" s="128" t="str">
        <f>IF(J58&gt;=2,"○","×")</f>
        <v>×</v>
      </c>
      <c r="L58" s="128" t="str">
        <f>IF(SUM(J51,J54,J58)&gt;=3,"○","×")</f>
        <v>×</v>
      </c>
      <c r="M58" s="170" t="s">
        <v>192</v>
      </c>
    </row>
    <row r="59" spans="2:13" ht="13.5">
      <c r="B59" s="5" t="s">
        <v>38</v>
      </c>
      <c r="C59" s="117" t="s">
        <v>41</v>
      </c>
      <c r="D59" s="234" t="s">
        <v>169</v>
      </c>
      <c r="E59" s="235"/>
      <c r="F59" s="236"/>
      <c r="G59" s="118" t="s">
        <v>128</v>
      </c>
      <c r="H59" s="118" t="s">
        <v>126</v>
      </c>
      <c r="I59" s="118">
        <f t="shared" ref="I59" si="6">H59*1</f>
        <v>2</v>
      </c>
      <c r="J59" s="165"/>
      <c r="K59" s="119"/>
      <c r="L59" s="129"/>
      <c r="M59" s="101"/>
    </row>
    <row r="60" spans="2:13" s="97" customFormat="1" ht="15" customHeight="1">
      <c r="B60" s="97" t="s">
        <v>38</v>
      </c>
      <c r="C60" s="237" t="s">
        <v>0</v>
      </c>
      <c r="D60" s="238"/>
      <c r="E60" s="238"/>
      <c r="F60" s="238"/>
      <c r="G60" s="239"/>
      <c r="H60" s="159"/>
      <c r="I60" s="126">
        <f>SUM(I59:I59)</f>
        <v>2</v>
      </c>
      <c r="J60" s="131">
        <f>SUM(J59:J59)</f>
        <v>0</v>
      </c>
      <c r="K60" s="128" t="str">
        <f>IF(J60&gt;=2,"○","×")</f>
        <v>×</v>
      </c>
      <c r="L60" s="128" t="str">
        <f>IF(J60&gt;=1,"○","×")</f>
        <v>×</v>
      </c>
      <c r="M60" s="170" t="s">
        <v>193</v>
      </c>
    </row>
    <row r="61" spans="2:13" ht="13.5">
      <c r="B61" s="5" t="s">
        <v>38</v>
      </c>
      <c r="C61" s="117" t="s">
        <v>40</v>
      </c>
      <c r="D61" s="234" t="s">
        <v>170</v>
      </c>
      <c r="E61" s="235"/>
      <c r="F61" s="236"/>
      <c r="G61" s="118" t="s">
        <v>128</v>
      </c>
      <c r="H61" s="118" t="s">
        <v>126</v>
      </c>
      <c r="I61" s="118">
        <f t="shared" ref="I61" si="7">H61*1</f>
        <v>2</v>
      </c>
      <c r="J61" s="165"/>
      <c r="K61" s="119"/>
      <c r="L61" s="129"/>
      <c r="M61" s="101"/>
    </row>
    <row r="62" spans="2:13" ht="13.5">
      <c r="B62" s="5" t="s">
        <v>38</v>
      </c>
      <c r="C62" s="176" t="s">
        <v>0</v>
      </c>
      <c r="D62" s="177"/>
      <c r="E62" s="177"/>
      <c r="F62" s="177"/>
      <c r="G62" s="178"/>
      <c r="H62" s="57"/>
      <c r="I62" s="134">
        <f>SUM(I61:I61)</f>
        <v>2</v>
      </c>
      <c r="J62" s="131">
        <f>SUM(J61:J61)</f>
        <v>0</v>
      </c>
      <c r="K62" s="135" t="str">
        <f>IF(J62&gt;=1,"○","×")</f>
        <v>×</v>
      </c>
      <c r="L62" s="135" t="str">
        <f>IF(J62&gt;=1,"○","×")</f>
        <v>×</v>
      </c>
      <c r="M62" s="170" t="s">
        <v>194</v>
      </c>
    </row>
    <row r="63" spans="2:13" ht="13.5">
      <c r="B63" s="5" t="s">
        <v>38</v>
      </c>
      <c r="C63" s="136" t="s">
        <v>39</v>
      </c>
      <c r="D63" s="234" t="s">
        <v>171</v>
      </c>
      <c r="E63" s="235"/>
      <c r="F63" s="236"/>
      <c r="G63" s="118" t="s">
        <v>126</v>
      </c>
      <c r="H63" s="118" t="s">
        <v>126</v>
      </c>
      <c r="I63" s="118">
        <f t="shared" ref="I63:I72" si="8">H63*1</f>
        <v>2</v>
      </c>
      <c r="J63" s="165"/>
      <c r="K63" s="119"/>
      <c r="L63" s="129"/>
      <c r="M63" s="101"/>
    </row>
    <row r="64" spans="2:13" ht="13.5">
      <c r="C64" s="120" t="s">
        <v>39</v>
      </c>
      <c r="D64" s="229" t="s">
        <v>172</v>
      </c>
      <c r="E64" s="230"/>
      <c r="F64" s="231"/>
      <c r="G64" s="121" t="s">
        <v>126</v>
      </c>
      <c r="H64" s="121" t="s">
        <v>126</v>
      </c>
      <c r="I64" s="121">
        <f t="shared" si="8"/>
        <v>2</v>
      </c>
      <c r="J64" s="166"/>
      <c r="K64" s="122"/>
      <c r="L64" s="122"/>
      <c r="M64" s="99"/>
    </row>
    <row r="65" spans="2:13" ht="13.5">
      <c r="C65" s="120" t="s">
        <v>39</v>
      </c>
      <c r="D65" s="229" t="s">
        <v>173</v>
      </c>
      <c r="E65" s="230"/>
      <c r="F65" s="231"/>
      <c r="G65" s="121" t="s">
        <v>127</v>
      </c>
      <c r="H65" s="121" t="s">
        <v>126</v>
      </c>
      <c r="I65" s="121">
        <f t="shared" si="8"/>
        <v>2</v>
      </c>
      <c r="J65" s="166"/>
      <c r="K65" s="122"/>
      <c r="L65" s="122"/>
      <c r="M65" s="99"/>
    </row>
    <row r="66" spans="2:13" ht="13.5">
      <c r="C66" s="130" t="s">
        <v>39</v>
      </c>
      <c r="D66" s="229" t="s">
        <v>174</v>
      </c>
      <c r="E66" s="230"/>
      <c r="F66" s="231"/>
      <c r="G66" s="123" t="s">
        <v>126</v>
      </c>
      <c r="H66" s="123" t="s">
        <v>126</v>
      </c>
      <c r="I66" s="121">
        <f t="shared" si="8"/>
        <v>2</v>
      </c>
      <c r="J66" s="168"/>
      <c r="K66" s="124"/>
      <c r="L66" s="124"/>
      <c r="M66" s="100"/>
    </row>
    <row r="67" spans="2:13" ht="13.5">
      <c r="C67" s="120" t="s">
        <v>39</v>
      </c>
      <c r="D67" s="229" t="s">
        <v>175</v>
      </c>
      <c r="E67" s="230"/>
      <c r="F67" s="231"/>
      <c r="G67" s="121" t="s">
        <v>126</v>
      </c>
      <c r="H67" s="121" t="s">
        <v>126</v>
      </c>
      <c r="I67" s="121">
        <f t="shared" si="8"/>
        <v>2</v>
      </c>
      <c r="J67" s="166"/>
      <c r="K67" s="122"/>
      <c r="L67" s="122"/>
      <c r="M67" s="99"/>
    </row>
    <row r="68" spans="2:13" ht="13.5">
      <c r="C68" s="130" t="s">
        <v>39</v>
      </c>
      <c r="D68" s="229" t="s">
        <v>176</v>
      </c>
      <c r="E68" s="230"/>
      <c r="F68" s="231"/>
      <c r="G68" s="123" t="s">
        <v>128</v>
      </c>
      <c r="H68" s="123" t="s">
        <v>126</v>
      </c>
      <c r="I68" s="121">
        <f t="shared" si="8"/>
        <v>2</v>
      </c>
      <c r="J68" s="168"/>
      <c r="K68" s="124"/>
      <c r="L68" s="124"/>
      <c r="M68" s="100"/>
    </row>
    <row r="69" spans="2:13" ht="13.5">
      <c r="C69" s="120" t="s">
        <v>39</v>
      </c>
      <c r="D69" s="229" t="s">
        <v>177</v>
      </c>
      <c r="E69" s="230"/>
      <c r="F69" s="231"/>
      <c r="G69" s="121" t="s">
        <v>128</v>
      </c>
      <c r="H69" s="121" t="s">
        <v>126</v>
      </c>
      <c r="I69" s="121">
        <f t="shared" si="8"/>
        <v>2</v>
      </c>
      <c r="J69" s="166"/>
      <c r="K69" s="122"/>
      <c r="L69" s="122"/>
      <c r="M69" s="99"/>
    </row>
    <row r="70" spans="2:13" ht="13.5">
      <c r="C70" s="130" t="s">
        <v>39</v>
      </c>
      <c r="D70" s="229" t="s">
        <v>178</v>
      </c>
      <c r="E70" s="230"/>
      <c r="F70" s="231"/>
      <c r="G70" s="123" t="s">
        <v>127</v>
      </c>
      <c r="H70" s="123" t="s">
        <v>126</v>
      </c>
      <c r="I70" s="121">
        <f t="shared" si="8"/>
        <v>2</v>
      </c>
      <c r="J70" s="168"/>
      <c r="K70" s="124"/>
      <c r="L70" s="124"/>
      <c r="M70" s="100"/>
    </row>
    <row r="71" spans="2:13" ht="13.5">
      <c r="C71" s="120" t="s">
        <v>39</v>
      </c>
      <c r="D71" s="229" t="s">
        <v>179</v>
      </c>
      <c r="E71" s="230"/>
      <c r="F71" s="231"/>
      <c r="G71" s="121" t="s">
        <v>126</v>
      </c>
      <c r="H71" s="121" t="s">
        <v>126</v>
      </c>
      <c r="I71" s="121">
        <f t="shared" si="8"/>
        <v>2</v>
      </c>
      <c r="J71" s="166"/>
      <c r="K71" s="122"/>
      <c r="L71" s="122"/>
      <c r="M71" s="99"/>
    </row>
    <row r="72" spans="2:13" ht="13.5">
      <c r="C72" s="130" t="s">
        <v>39</v>
      </c>
      <c r="D72" s="229" t="s">
        <v>180</v>
      </c>
      <c r="E72" s="230"/>
      <c r="F72" s="231"/>
      <c r="G72" s="123" t="s">
        <v>128</v>
      </c>
      <c r="H72" s="123" t="s">
        <v>126</v>
      </c>
      <c r="I72" s="121">
        <f t="shared" si="8"/>
        <v>2</v>
      </c>
      <c r="J72" s="168"/>
      <c r="K72" s="124"/>
      <c r="L72" s="124"/>
      <c r="M72" s="100"/>
    </row>
    <row r="73" spans="2:13" s="97" customFormat="1" ht="15" customHeight="1">
      <c r="B73" s="97" t="s">
        <v>38</v>
      </c>
      <c r="C73" s="237" t="s">
        <v>0</v>
      </c>
      <c r="D73" s="238"/>
      <c r="E73" s="238"/>
      <c r="F73" s="238"/>
      <c r="G73" s="239"/>
      <c r="H73" s="137"/>
      <c r="I73" s="137">
        <f>SUM(I63:I72)</f>
        <v>20</v>
      </c>
      <c r="J73" s="131">
        <f>SUM(J63:J72)</f>
        <v>0</v>
      </c>
      <c r="K73" s="137" t="s">
        <v>50</v>
      </c>
      <c r="L73" s="137" t="s">
        <v>50</v>
      </c>
      <c r="M73" s="96" t="s">
        <v>195</v>
      </c>
    </row>
    <row r="74" spans="2:13" s="97" customFormat="1" ht="15" customHeight="1">
      <c r="B74" s="97" t="s">
        <v>38</v>
      </c>
      <c r="C74" s="237" t="s">
        <v>27</v>
      </c>
      <c r="D74" s="238"/>
      <c r="E74" s="238"/>
      <c r="F74" s="238"/>
      <c r="G74" s="239"/>
      <c r="H74" s="138"/>
      <c r="I74" s="137">
        <f>SUM(I62,I60,I58,I54,I51,I48,I46,I44,I34)</f>
        <v>50</v>
      </c>
      <c r="J74" s="131">
        <f>SUM(J62,J60,J58,J54,J51,J48,J46,J44,J34)</f>
        <v>0</v>
      </c>
      <c r="K74" s="128" t="str">
        <f>IF(J74&gt;=30,"○","×")</f>
        <v>×</v>
      </c>
      <c r="L74" s="128" t="str">
        <f>IF(J74&gt;=10,"○","×")</f>
        <v>×</v>
      </c>
      <c r="M74" s="171" t="s">
        <v>196</v>
      </c>
    </row>
    <row r="75" spans="2:13" s="97" customFormat="1" ht="15" customHeight="1">
      <c r="B75" s="97" t="s">
        <v>38</v>
      </c>
      <c r="C75" s="237" t="s">
        <v>34</v>
      </c>
      <c r="D75" s="238"/>
      <c r="E75" s="238"/>
      <c r="F75" s="238"/>
      <c r="G75" s="239"/>
      <c r="H75" s="128"/>
      <c r="I75" s="137">
        <f>SUM(I73:I74)</f>
        <v>70</v>
      </c>
      <c r="J75" s="131">
        <f>SUM(J73:J74)</f>
        <v>0</v>
      </c>
      <c r="K75" s="128" t="str">
        <f>IF(J75&gt;=40,"○","×")</f>
        <v>×</v>
      </c>
      <c r="L75" s="128" t="str">
        <f>IF(J75&gt;=20,"○","×")</f>
        <v>×</v>
      </c>
      <c r="M75" s="171" t="s">
        <v>197</v>
      </c>
    </row>
    <row r="76" spans="2:13" ht="13.5">
      <c r="B76" s="5" t="s">
        <v>38</v>
      </c>
      <c r="C76" s="94"/>
      <c r="D76" s="103"/>
      <c r="E76" s="103"/>
      <c r="F76" s="94"/>
      <c r="G76" s="112"/>
      <c r="H76" s="112"/>
      <c r="I76" s="139"/>
      <c r="J76" s="140"/>
      <c r="K76" s="141"/>
      <c r="L76" s="141"/>
      <c r="M76" s="95"/>
    </row>
    <row r="77" spans="2:13" ht="11.25" customHeight="1">
      <c r="B77" s="5" t="s">
        <v>38</v>
      </c>
    </row>
  </sheetData>
  <sheetProtection sheet="1"/>
  <mergeCells count="84">
    <mergeCell ref="J2:J3"/>
    <mergeCell ref="K2:L3"/>
    <mergeCell ref="M2:M3"/>
    <mergeCell ref="C2:F3"/>
    <mergeCell ref="D4:M4"/>
    <mergeCell ref="D5:M5"/>
    <mergeCell ref="C7:D7"/>
    <mergeCell ref="E7:J7"/>
    <mergeCell ref="L7:M7"/>
    <mergeCell ref="G18:I18"/>
    <mergeCell ref="K18:L18"/>
    <mergeCell ref="C9:D9"/>
    <mergeCell ref="E9:G9"/>
    <mergeCell ref="G11:K11"/>
    <mergeCell ref="G12:I12"/>
    <mergeCell ref="K12:L12"/>
    <mergeCell ref="K8:K9"/>
    <mergeCell ref="L8:M9"/>
    <mergeCell ref="C8:D8"/>
    <mergeCell ref="E8:G8"/>
    <mergeCell ref="G13:I15"/>
    <mergeCell ref="K13:L13"/>
    <mergeCell ref="K14:L14"/>
    <mergeCell ref="K15:L15"/>
    <mergeCell ref="G17:K17"/>
    <mergeCell ref="G19:I21"/>
    <mergeCell ref="K19:L19"/>
    <mergeCell ref="K20:L20"/>
    <mergeCell ref="K21:L21"/>
    <mergeCell ref="D23:I23"/>
    <mergeCell ref="J23:K23"/>
    <mergeCell ref="G24:I24"/>
    <mergeCell ref="G25:I25"/>
    <mergeCell ref="J26:M26"/>
    <mergeCell ref="C27:D27"/>
    <mergeCell ref="J24:M25"/>
    <mergeCell ref="D39:F39"/>
    <mergeCell ref="C28:F28"/>
    <mergeCell ref="D29:F29"/>
    <mergeCell ref="D30:F30"/>
    <mergeCell ref="D31:F31"/>
    <mergeCell ref="D32:F32"/>
    <mergeCell ref="D33:F33"/>
    <mergeCell ref="C34:G34"/>
    <mergeCell ref="D35:F35"/>
    <mergeCell ref="D36:F36"/>
    <mergeCell ref="D37:F37"/>
    <mergeCell ref="D38:F38"/>
    <mergeCell ref="C51:G51"/>
    <mergeCell ref="D40:F40"/>
    <mergeCell ref="D41:F41"/>
    <mergeCell ref="D42:F42"/>
    <mergeCell ref="D43:F43"/>
    <mergeCell ref="C44:G44"/>
    <mergeCell ref="D45:F45"/>
    <mergeCell ref="C46:G46"/>
    <mergeCell ref="D47:F47"/>
    <mergeCell ref="C48:G48"/>
    <mergeCell ref="D49:F49"/>
    <mergeCell ref="D50:F50"/>
    <mergeCell ref="D63:F63"/>
    <mergeCell ref="D52:F52"/>
    <mergeCell ref="D53:F53"/>
    <mergeCell ref="C54:G54"/>
    <mergeCell ref="D55:F55"/>
    <mergeCell ref="D56:F56"/>
    <mergeCell ref="D57:F57"/>
    <mergeCell ref="C58:G58"/>
    <mergeCell ref="D59:F59"/>
    <mergeCell ref="C60:G60"/>
    <mergeCell ref="D61:F61"/>
    <mergeCell ref="C62:G62"/>
    <mergeCell ref="C75:G75"/>
    <mergeCell ref="D64:F64"/>
    <mergeCell ref="D65:F65"/>
    <mergeCell ref="D66:F66"/>
    <mergeCell ref="D67:F67"/>
    <mergeCell ref="D68:F68"/>
    <mergeCell ref="D69:F69"/>
    <mergeCell ref="D70:F70"/>
    <mergeCell ref="D71:F71"/>
    <mergeCell ref="D72:F72"/>
    <mergeCell ref="C73:G73"/>
    <mergeCell ref="C74:G74"/>
  </mergeCells>
  <phoneticPr fontId="1"/>
  <conditionalFormatting sqref="L17 K73:L76">
    <cfRule type="cellIs" dxfId="11" priority="11" stopIfTrue="1" operator="equal">
      <formula>"×"</formula>
    </cfRule>
  </conditionalFormatting>
  <conditionalFormatting sqref="K62:L62 K60:L60 K58:L58 K54:L54 K51:L51 K48:L48 K46:L46 K44:L44 K34:L34">
    <cfRule type="cellIs" dxfId="10" priority="12" stopIfTrue="1" operator="equal">
      <formula>"×"</formula>
    </cfRule>
  </conditionalFormatting>
  <conditionalFormatting sqref="L11">
    <cfRule type="cellIs" dxfId="9" priority="10" stopIfTrue="1" operator="equal">
      <formula>"×"</formula>
    </cfRule>
  </conditionalFormatting>
  <conditionalFormatting sqref="K13">
    <cfRule type="expression" dxfId="8" priority="7" stopIfTrue="1">
      <formula>$K$13="×"</formula>
    </cfRule>
  </conditionalFormatting>
  <conditionalFormatting sqref="K14">
    <cfRule type="expression" dxfId="7" priority="6" stopIfTrue="1">
      <formula>$K$14="×"</formula>
    </cfRule>
  </conditionalFormatting>
  <conditionalFormatting sqref="K15">
    <cfRule type="expression" dxfId="6" priority="5" stopIfTrue="1">
      <formula>$K$15="×"</formula>
    </cfRule>
  </conditionalFormatting>
  <conditionalFormatting sqref="K12">
    <cfRule type="expression" dxfId="5" priority="8" stopIfTrue="1">
      <formula>$K$12="×"</formula>
    </cfRule>
    <cfRule type="expression" dxfId="4" priority="9" stopIfTrue="1">
      <formula>#REF!="×"</formula>
    </cfRule>
  </conditionalFormatting>
  <conditionalFormatting sqref="K20">
    <cfRule type="expression" dxfId="3" priority="4" stopIfTrue="1">
      <formula>$K$20="×"</formula>
    </cfRule>
  </conditionalFormatting>
  <conditionalFormatting sqref="K19">
    <cfRule type="expression" dxfId="2" priority="3" stopIfTrue="1">
      <formula>$K$19="×"</formula>
    </cfRule>
  </conditionalFormatting>
  <conditionalFormatting sqref="K21">
    <cfRule type="expression" dxfId="1" priority="1" stopIfTrue="1">
      <formula>$K$21="×"</formula>
    </cfRule>
  </conditionalFormatting>
  <conditionalFormatting sqref="K18">
    <cfRule type="expression" dxfId="0" priority="2" stopIfTrue="1">
      <formula>$K$18="×"</formula>
    </cfRule>
  </conditionalFormatting>
  <printOptions horizontalCentered="1"/>
  <pageMargins left="0.15748031496062992" right="0.15748031496062992" top="0.19685039370078741" bottom="0.15748031496062992" header="0.19685039370078741" footer="0.15748031496062992"/>
  <pageSetup paperSize="9" scale="75"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rei</vt:lpstr>
      <vt:lpstr>都市環境デザインコース</vt:lpstr>
      <vt:lpstr>建築デザインコース</vt:lpstr>
      <vt:lpstr>インテリアデザインコース</vt:lpstr>
      <vt:lpstr>クラフトデザインコース</vt:lpstr>
      <vt:lpstr>プロダクトデザインコース</vt:lpstr>
      <vt:lpstr>rei!Print_Area</vt:lpstr>
      <vt:lpstr>インテリアデザインコース!Print_Area</vt:lpstr>
      <vt:lpstr>クラフトデザインコース!Print_Area</vt:lpstr>
      <vt:lpstr>プロダクトデザインコース!Print_Area</vt:lpstr>
      <vt:lpstr>建築デザインコース!Print_Area</vt:lpstr>
      <vt:lpstr>都市環境デザインコース!Print_Area</vt:lpstr>
    </vt:vector>
  </TitlesOfParts>
  <Company>(財)建築技術教育普及センター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試験 第四課</dc:creator>
  <cp:lastModifiedBy>OSU</cp:lastModifiedBy>
  <cp:lastPrinted>2024-12-24T05:33:06Z</cp:lastPrinted>
  <dcterms:created xsi:type="dcterms:W3CDTF">2008-07-01T07:23:13Z</dcterms:created>
  <dcterms:modified xsi:type="dcterms:W3CDTF">2024-12-24T06:23:42Z</dcterms:modified>
</cp:coreProperties>
</file>